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docs.live.net/ef51f37c65ffb825/Werk/Export scan/"/>
    </mc:Choice>
  </mc:AlternateContent>
  <xr:revisionPtr revIDLastSave="995" documentId="11_D60FFBACC33DD0D888D43887E5D8F6C360A19B90" xr6:coauthVersionLast="47" xr6:coauthVersionMax="47" xr10:uidLastSave="{65A9F445-ABC5-4ECC-B291-73898CE5A461}"/>
  <workbookProtection workbookAlgorithmName="SHA-512" workbookHashValue="VSW7BwTtHwl/k0lLy2arfmAeD3mSpUxGkv63mDlYk/DpD1+mbzkgJ12eoVAWgmlyeJ2j/du3d8o35H2t2vpDOw==" workbookSaltValue="aCTWVtwBDxi4witkTxpRQQ==" workbookSpinCount="100000" lockStructure="1"/>
  <bookViews>
    <workbookView xWindow="-105" yWindow="0" windowWidth="26010" windowHeight="20985" xr2:uid="{00000000-000D-0000-FFFF-FFFF00000000}"/>
  </bookViews>
  <sheets>
    <sheet name="Vragenlijst" sheetId="1" r:id="rId1"/>
    <sheet name="Score zelfscan" sheetId="3" r:id="rId2"/>
    <sheet name="Score en Interpretatie" sheetId="2" state="hidden" r:id="rId3"/>
    <sheet name="Score zelfscan (2)" sheetId="4"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H10" i="1"/>
  <c r="H11" i="1"/>
  <c r="H12" i="1"/>
  <c r="H13" i="1"/>
  <c r="H14" i="1"/>
  <c r="H15" i="1"/>
  <c r="H16" i="1"/>
  <c r="B11" i="4" l="1" a="1"/>
  <c r="B11" i="4" s="1"/>
  <c r="C7" i="2"/>
  <c r="C10" i="2"/>
  <c r="C13" i="2"/>
  <c r="C16" i="2"/>
  <c r="C4" i="2"/>
  <c r="H22" i="1"/>
  <c r="J22" i="1" s="1"/>
  <c r="H28" i="1"/>
  <c r="J28" i="1" s="1"/>
  <c r="C20" i="2"/>
  <c r="H26" i="1"/>
  <c r="H19" i="1"/>
  <c r="J19" i="1" s="1"/>
  <c r="H36" i="1"/>
  <c r="H52" i="1"/>
  <c r="H23" i="1"/>
  <c r="H24" i="1"/>
  <c r="H25" i="1"/>
  <c r="H27" i="1"/>
  <c r="J27" i="1" s="1"/>
  <c r="H29" i="1"/>
  <c r="J29" i="1" s="1"/>
  <c r="H30" i="1"/>
  <c r="H31" i="1"/>
  <c r="J31" i="1" s="1"/>
  <c r="H33" i="1"/>
  <c r="H34" i="1"/>
  <c r="J36" i="1" l="1"/>
  <c r="H61" i="1"/>
  <c r="H60" i="1"/>
  <c r="J60" i="1" s="1"/>
  <c r="H59" i="1"/>
  <c r="H58" i="1"/>
  <c r="H57" i="1"/>
  <c r="J57" i="1" s="1"/>
  <c r="H56" i="1"/>
  <c r="H55" i="1"/>
  <c r="H54" i="1"/>
  <c r="H51" i="1"/>
  <c r="H50" i="1"/>
  <c r="H49" i="1"/>
  <c r="H48" i="1"/>
  <c r="J48" i="1" s="1"/>
  <c r="H47" i="1"/>
  <c r="H46" i="1"/>
  <c r="J46" i="1" s="1"/>
  <c r="H45" i="1"/>
  <c r="H43" i="1"/>
  <c r="H42" i="1"/>
  <c r="H41" i="1"/>
  <c r="J41" i="1" s="1"/>
  <c r="H40" i="1"/>
  <c r="H39" i="1"/>
  <c r="H38" i="1"/>
  <c r="J38" i="1" s="1"/>
  <c r="H37" i="1"/>
  <c r="H21" i="1"/>
  <c r="H20" i="1"/>
  <c r="J20" i="1" s="1"/>
  <c r="H18" i="1"/>
  <c r="B12" i="4" s="1" a="1"/>
  <c r="B12" i="4" s="1"/>
  <c r="J12" i="1"/>
  <c r="J14" i="1"/>
  <c r="B15" i="4" l="1" a="1"/>
  <c r="B15" i="4" s="1"/>
  <c r="B16" i="4" s="1"/>
  <c r="A44" i="4" s="1"/>
  <c r="B14" i="4" a="1"/>
  <c r="B14" i="4" s="1"/>
  <c r="B13" i="4" a="1"/>
  <c r="B13" i="4" s="1"/>
  <c r="C34" i="2"/>
  <c r="C13" i="4" s="1"/>
  <c r="C13" i="3"/>
  <c r="J54" i="1"/>
  <c r="C36" i="2" s="1"/>
  <c r="B15" i="3" a="1"/>
  <c r="B15" i="3" s="1"/>
  <c r="J45" i="1"/>
  <c r="C35" i="2" s="1"/>
  <c r="B14" i="3" a="1"/>
  <c r="B14" i="3" s="1"/>
  <c r="J18" i="1"/>
  <c r="B12" i="3" a="1"/>
  <c r="B12" i="3" s="1"/>
  <c r="J9" i="1"/>
  <c r="C32" i="2" s="1"/>
  <c r="B11" i="3" a="1"/>
  <c r="B11" i="3" s="1"/>
  <c r="B13" i="3" a="1"/>
  <c r="B13" i="3" s="1"/>
  <c r="C15" i="3" l="1"/>
  <c r="C15" i="4"/>
  <c r="D15" i="4"/>
  <c r="A49" i="4"/>
  <c r="C14" i="3"/>
  <c r="C14" i="4"/>
  <c r="D14" i="4"/>
  <c r="A48" i="4"/>
  <c r="D13" i="4"/>
  <c r="A47" i="4"/>
  <c r="C11" i="3"/>
  <c r="C11" i="4"/>
  <c r="C33" i="2"/>
  <c r="B16" i="3"/>
  <c r="A44" i="3" s="1"/>
  <c r="C12" i="3" l="1"/>
  <c r="C12" i="4"/>
  <c r="C16" i="4"/>
  <c r="D11" i="4"/>
  <c r="A45" i="4"/>
  <c r="C16" i="3"/>
  <c r="A46" i="4" l="1"/>
  <c r="D12"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<sst xmlns="http://schemas.openxmlformats.org/spreadsheetml/2006/main" count="329" uniqueCount="259">
  <si>
    <t>Nr</t>
  </si>
  <si>
    <t>Categorie</t>
  </si>
  <si>
    <t>Vraag</t>
  </si>
  <si>
    <t>Ja</t>
  </si>
  <si>
    <t>Nee</t>
  </si>
  <si>
    <t>N.v.t.</t>
  </si>
  <si>
    <t>Score (Ja=2 / Nee=0)</t>
  </si>
  <si>
    <t>1. Bedrijfs- en leveranciersinformatie</t>
  </si>
  <si>
    <t>1.1</t>
  </si>
  <si>
    <t>1.2</t>
  </si>
  <si>
    <t>1.3</t>
  </si>
  <si>
    <t>Financiële betrouwbaarheid</t>
  </si>
  <si>
    <t>Is de kredietwaardigheid van de leverancier beoordeeld (bv. via kredietcheck)?</t>
  </si>
  <si>
    <t>1.4</t>
  </si>
  <si>
    <t>Herkomstcontrole</t>
  </si>
  <si>
    <t>Is bekend waar de productie en verzending plaatsvinden (land, fabriek)?</t>
  </si>
  <si>
    <t>1.5</t>
  </si>
  <si>
    <t>Productverantwoordelijkheid</t>
  </si>
  <si>
    <t>1.6</t>
  </si>
  <si>
    <t>Contractvoorwaarden</t>
  </si>
  <si>
    <t>1.7</t>
  </si>
  <si>
    <t>Transport &amp; verzekering</t>
  </si>
  <si>
    <t>Is transport verzekerd en voldoet verpakking aan transportnormen (ISPM15, ADR, etc.)?</t>
  </si>
  <si>
    <t>1.8</t>
  </si>
  <si>
    <t>Leveranciersbeoordeling</t>
  </si>
  <si>
    <t>Worden leveranciers periodiek beoordeeld of geaudit op naleving van EU-regels?</t>
  </si>
  <si>
    <t>2. Productveiligheid &amp; CE-conformiteit</t>
  </si>
  <si>
    <t>2.1</t>
  </si>
  <si>
    <t>Productclassificatie</t>
  </si>
  <si>
    <t>2.2</t>
  </si>
  <si>
    <t>Technisch dossier</t>
  </si>
  <si>
    <t>2.3</t>
  </si>
  <si>
    <t>Conformiteitsverklaring</t>
  </si>
  <si>
    <t>2.4</t>
  </si>
  <si>
    <t>2.5</t>
  </si>
  <si>
    <t>2.6</t>
  </si>
  <si>
    <t>Traceerbaarheid</t>
  </si>
  <si>
    <t>2.7</t>
  </si>
  <si>
    <t>2.8</t>
  </si>
  <si>
    <t>3. Duurzaamheid, Recycling &amp; UPV</t>
  </si>
  <si>
    <t>3.1</t>
  </si>
  <si>
    <t>Producentverantwoordelijkheid</t>
  </si>
  <si>
    <t>Is vastgesteld of je onder de UPV-verplichtingen valt (verpakking, elektronica, textiel, batterijen)?</t>
  </si>
  <si>
    <t>3.2</t>
  </si>
  <si>
    <t>Registratie UPV</t>
  </si>
  <si>
    <t>3.3</t>
  </si>
  <si>
    <t>Recyclinginformatie</t>
  </si>
  <si>
    <t>3.4</t>
  </si>
  <si>
    <t>Materiaalimpact</t>
  </si>
  <si>
    <t>Worden herbruikbare of gerecycleerde materialen toegepast waar mogelijk?</t>
  </si>
  <si>
    <t>3.5</t>
  </si>
  <si>
    <t>DPP-voorbereiding</t>
  </si>
  <si>
    <t>3.6</t>
  </si>
  <si>
    <t>Verpakkingswetgeving</t>
  </si>
  <si>
    <t>Is de verpakking conform de EU-richtlijnen voor verpakkingsafval (richtlijn 94/62/EG)?</t>
  </si>
  <si>
    <t>3.7</t>
  </si>
  <si>
    <t>Rapportage</t>
  </si>
  <si>
    <t>Wordt jaarlijks gerapporteerd over ingezamelde of gerecycleerde hoeveelheden?</t>
  </si>
  <si>
    <t>3.8</t>
  </si>
  <si>
    <t>UPV-bewijs</t>
  </si>
  <si>
    <t>Zijn alle registraties en bewijsstukken voor UPV-verplichtingen beschikbaar bij controle?</t>
  </si>
  <si>
    <t>4. Productclassificatie &amp; Toepasselijke EU-verplichtingen</t>
  </si>
  <si>
    <t>4.1</t>
  </si>
  <si>
    <t>4.2</t>
  </si>
  <si>
    <t>4.3</t>
  </si>
  <si>
    <t>4.4</t>
  </si>
  <si>
    <t>4.5</t>
  </si>
  <si>
    <t>Gevaarlijke goederen</t>
  </si>
  <si>
    <t>Bevatten jouw producten gevaarlijke stoffen of vallen ze onder ADR/CLP-transportvoorschriften?</t>
  </si>
  <si>
    <t>4.6</t>
  </si>
  <si>
    <t>Veiligheidsinformatiebladen (VIB/SDS)</t>
  </si>
  <si>
    <t>Zijn actuele veiligheidsinformatiebladen beschikbaar indien er gevaarlijke stoffen aanwezig zijn?</t>
  </si>
  <si>
    <t>4.7</t>
  </si>
  <si>
    <t>4.8</t>
  </si>
  <si>
    <t>5. Organisatie &amp; interne borging</t>
  </si>
  <si>
    <t>5.1</t>
  </si>
  <si>
    <t>Verantwoordelijkheden</t>
  </si>
  <si>
    <t>Is er een complianceverantwoordelijke of team aangesteld?</t>
  </si>
  <si>
    <t>5.2</t>
  </si>
  <si>
    <t>Training</t>
  </si>
  <si>
    <t>Worden medewerkers opgeleid in import-, milieuwetgeving en productverantwoordelijkheid?</t>
  </si>
  <si>
    <t>5.3</t>
  </si>
  <si>
    <t>Documentbeheer</t>
  </si>
  <si>
    <t>Is documentatie (CE, test, UPV, EUDR) digitaal gestructureerd en bewaard (10 jaar)?</t>
  </si>
  <si>
    <t>5.4</t>
  </si>
  <si>
    <t>Interne audits</t>
  </si>
  <si>
    <t>Worden periodieke interne controles uitgevoerd op naleving van importverplichtingen?</t>
  </si>
  <si>
    <t>5.5</t>
  </si>
  <si>
    <t>Procesverbetering</t>
  </si>
  <si>
    <t>Worden tekortkomingen of non-conformiteiten vastgelegd en opgevolgd?</t>
  </si>
  <si>
    <t>5.6</t>
  </si>
  <si>
    <t>Externe communicatie</t>
  </si>
  <si>
    <t>Is er een duidelijke klachtenprocedure en aanspreekpunt voor autoriteiten?</t>
  </si>
  <si>
    <t>5.7</t>
  </si>
  <si>
    <t>Continu verbeteren</t>
  </si>
  <si>
    <t>Wordt jaarlijks geëvalueerd op wijzigingen in wetgeving (REACH, EUDR, CBAM, DPP)?</t>
  </si>
  <si>
    <t>5.8</t>
  </si>
  <si>
    <t>Advies &amp; ondersteuning</t>
  </si>
  <si>
    <t>Wordt externe expertise (zoals VAN EYCK ADVIES) betrokken bij complexe dossiers?</t>
  </si>
  <si>
    <t>Hoofdcategorie</t>
  </si>
  <si>
    <t>Aantal vragen</t>
  </si>
  <si>
    <t>Scorebereik</t>
  </si>
  <si>
    <t>Interpretatie</t>
  </si>
  <si>
    <t>Totaalscore</t>
  </si>
  <si>
    <t>0–30 punten</t>
  </si>
  <si>
    <t>VAN EYCK ADVIES – EU Import Compliance Scan 2025</t>
  </si>
  <si>
    <t>4. Productclassificatie &amp; EU-verplichtingen</t>
  </si>
  <si>
    <t>Conclusie</t>
  </si>
  <si>
    <t>📧 info@vaneyckadvies.nl</t>
  </si>
  <si>
    <t>Stap 1:</t>
  </si>
  <si>
    <t xml:space="preserve">Stap 2: </t>
  </si>
  <si>
    <t>Ga naar de Score zelfscan en zie wat goed gaat en waar verbeterkansen liggen</t>
  </si>
  <si>
    <t xml:space="preserve">Stap 3: </t>
  </si>
  <si>
    <t>Plan een afspraak voor een vrijblijvend gesprek om de resultaten te bespreken</t>
  </si>
  <si>
    <t>Totaal Score</t>
  </si>
  <si>
    <t xml:space="preserve"> hoog risico op non-compliance (CE/veiligheid).</t>
  </si>
  <si>
    <t xml:space="preserve"> UPV/DPP-vereisten onvoldoende bekend.</t>
  </si>
  <si>
    <t xml:space="preserve"> basis aanwezig, nog geen volledige registratie of rapportage.</t>
  </si>
  <si>
    <t xml:space="preserve"> compliance niet structureel geborgd.</t>
  </si>
  <si>
    <t xml:space="preserve"> beleid aanwezig maar inconsistent toegepast.</t>
  </si>
  <si>
    <t xml:space="preserve"> compliance structureel ingebed in bedrijfsprocessen.</t>
  </si>
  <si>
    <t>Score</t>
  </si>
  <si>
    <t>9-12</t>
  </si>
  <si>
    <t>Onderdeel</t>
  </si>
  <si>
    <t>Totaal Score:</t>
  </si>
  <si>
    <t>Deze uitslag geeft een samenvatting van de huidige compliance-status op basis van jouw antwoorden in de EU Import Compliance Scan 2025. De totaalscore laat zien hoe goed jouw organisatie voldoet aan de belangrijkste Europese verplichtingen voor import, productveiligheid, duurzaamheid en ketentransparantie.</t>
  </si>
  <si>
    <r>
      <t xml:space="preserve">Neem contact op met VAN EYCK ADVIES </t>
    </r>
    <r>
      <rPr>
        <sz val="11"/>
        <color theme="1"/>
        <rFont val="Calibri"/>
        <family val="2"/>
        <scheme val="minor"/>
      </rPr>
      <t>voor een verdiepend advies, een nulmeting of begeleiding bij het opzetten van jouw importbeleid.</t>
    </r>
  </si>
  <si>
    <r>
      <rPr>
        <b/>
        <sz val="11"/>
        <color theme="1"/>
        <rFont val="Calibri"/>
        <family val="2"/>
        <scheme val="minor"/>
      </rPr>
      <t>Hoog risico</t>
    </r>
    <r>
      <rPr>
        <sz val="11"/>
        <color theme="1"/>
        <rFont val="Calibri"/>
        <family val="2"/>
        <scheme val="minor"/>
      </rPr>
      <t xml:space="preserve"> – Er zijn grote tekortkomingen in compliance, direct actie vereist.</t>
    </r>
  </si>
  <si>
    <t>📞 +31 (0)6 2468 7815</t>
  </si>
  <si>
    <t>0-8</t>
  </si>
  <si>
    <t>13-16</t>
  </si>
  <si>
    <t>Kwaliteitssysteem leverancier</t>
  </si>
  <si>
    <t>Procesborging &amp; controle</t>
  </si>
  <si>
    <t>Beschikt de fabrikant of leverancier over een aantoonbaar kwaliteitsmanagementsysteem (zoals ISO 9001of gelijkwaardig)?</t>
  </si>
  <si>
    <t>Worden productieprocessen en kwaliteitscontroles bij de fabrikant periodiek geëvalueerd of geaudit (intern of door derden)?</t>
  </si>
  <si>
    <t>Zet een x Bij Ja, Nee, Weet ik niet of N.v.t.</t>
  </si>
  <si>
    <t>Weet ik niet</t>
  </si>
  <si>
    <t>Productidentificatie</t>
  </si>
  <si>
    <t>Beschikt elk product over een compleet technisch dossier met testrapporten, certificaten en conformiteitsverklaringen?</t>
  </si>
  <si>
    <t>Risicoanalyse</t>
  </si>
  <si>
    <t>Is er een interne risicoanalyse uitgevoerd die ontwerp, gebruik, verpakking en doelgroep beoordeelt?</t>
  </si>
  <si>
    <t>Is de EU-conformiteitsverklaring (DoC) opgesteld en up-to-date voor elk product?</t>
  </si>
  <si>
    <t>Etikettering en taalvereisten</t>
  </si>
  <si>
    <t>Voldoen etiketten, waarschuwingen en gebruiksaanwijzingen aan de wettelijke EU-taal- en informatievereisten?</t>
  </si>
  <si>
    <t>Is elk product traceerbaar via batch- of serienummer en zijn productiegegevens beschikbaar bij controle?</t>
  </si>
  <si>
    <t>Veiligheids- en testresultaten</t>
  </si>
  <si>
    <t>Worden veiligheids- en kwaliteitscontroles regelmatig herhaald en gedocumenteerd (interne of externe tests)?</t>
  </si>
  <si>
    <t>Klachten en terugroepacties</t>
  </si>
  <si>
    <t>Is er een procedure aanwezig voor klachten, incidenten en productterugroepingen conform Verordening (EU) 2023/988?</t>
  </si>
  <si>
    <t>2.9</t>
  </si>
  <si>
    <t>Leveranciersinformatie</t>
  </si>
  <si>
    <t>Wordt de productveiligheid van toeleveranciers periodiek gecontroleerd of geverifieerd (via audits of documenten)?</t>
  </si>
  <si>
    <t>2.10</t>
  </si>
  <si>
    <t>Bewijs van naleving</t>
  </si>
  <si>
    <t>Kun je op verzoek van autoriteiten binnen redelijke termijn alle relevante conformiteitsdocumenten overleggen?</t>
  </si>
  <si>
    <t>2. Productveiligheid &amp; Conformiteit</t>
  </si>
  <si>
    <t>2.11</t>
  </si>
  <si>
    <t>2.12</t>
  </si>
  <si>
    <t>4. Classificatie, Douane &amp; Administratie</t>
  </si>
  <si>
    <t>Land van oorsprong</t>
  </si>
  <si>
    <t>Is het land van oorsprong correct vastgesteld en vastgelegd op basis van de productiestructuur?</t>
  </si>
  <si>
    <t>Handelsverdragen</t>
  </si>
  <si>
    <t>Wordt gecontroleerd of er handelsverdragen (preferentiële oorsprong) van toepassing zijn die invoerrechten beïnvloeden?</t>
  </si>
  <si>
    <t>Douanedocumenten</t>
  </si>
  <si>
    <t>Bewaarplicht administratie</t>
  </si>
  <si>
    <t>Vergunningen &amp; EORI</t>
  </si>
  <si>
    <t>Zijn alle vereiste vergunningen, EORI-registraties en btw-verleggingen correct toegepast bij invoer buiten de EU?</t>
  </si>
  <si>
    <t>Aansprakelijkheid importeur</t>
  </si>
  <si>
    <t>Is vastgelegd wie verantwoordelijk is voor productveiligheid, documentatie en fiscale verplichtingen binnen de EU?</t>
  </si>
  <si>
    <t>Worden importdocumenten (facturen, paklijsten,  douanedocukentatie) volledig en 7-10 jaar bewaard?</t>
  </si>
  <si>
    <t>Worden productclassificatie, oorsprong en relevante documentatie digitaal bijgehouden in een ERP- of compliance-systeem?</t>
  </si>
  <si>
    <t>Controle en verbetering</t>
  </si>
  <si>
    <t>Worden periodiek steekproefsgewijs controles uitgevoerd op juistheid van HS-codes, oorsprong en documenten, en worden bevindingen vastgelegd voor verbetering?</t>
  </si>
  <si>
    <t>9-16</t>
  </si>
  <si>
    <t>17-24</t>
  </si>
  <si>
    <t>31–60 punten</t>
  </si>
  <si>
    <t>61–75 punten</t>
  </si>
  <si>
    <t>76–88 punten</t>
  </si>
  <si>
    <t>De basisinformatie over leveranciers en productiepartners ontbreekt of is onvoldoende gecontroleerd. Dit vormt een risico voor traceerbaarheid en aansprakelijkheid binnen de EU.</t>
  </si>
  <si>
    <t>De meeste leveranciersinformatie is bekend, maar procedures voor kwaliteitsbeoordeling en periodieke controles kunnen beter worden vastgelegd.</t>
  </si>
  <si>
    <t>Leveranciersbeheer en kwaliteitsborging zijn goed ingericht. Er is duidelijk inzicht in de keten en de processen voldoen aan de EU-verwachtingen voor due diligence.</t>
  </si>
  <si>
    <t>De borging van productveiligheid en conformiteit is ontoereikend. Er ontbreken essentiële documenten of controles, wat risico’s oplevert bij inspecties of markttoezicht.</t>
  </si>
  <si>
    <t>De organisatie heeft een goed ontwikkeld systeem voor CE-conformiteit en productveiligheid. Documentatie, risicobeoordeling en interne controle zijn (grotendeels) geborgd.</t>
  </si>
  <si>
    <t>UPV- en duurzaamheidsverplichtingen worden beperkt gevolgd. Er is risico op niet-naleving van producentenverantwoordelijkheid of rapportageplicht.</t>
  </si>
  <si>
    <t>Basisprocessen zijn ingericht, maar periodieke updates en bewijsvoering (registraties, rapportages) moeten worden versterkt.</t>
  </si>
  <si>
    <t>Duurzaamheidsverplichtingen zijn goed geïntegreerd; registraties, rapportages en ketentransparantie zijn aantoonbaar geregeld.</t>
  </si>
  <si>
    <t>Onvoldoende grip op classificatie, oorsprong en douanedocumentatie. Fouten kunnen leiden tot naheffingen of vertraging bij invoer.</t>
  </si>
  <si>
    <t>Belangrijkste douaneprocessen zijn aanwezig, maar controles op HS-codes, oorsprong of bewaarplicht zijn niet structureel geborgd</t>
  </si>
  <si>
    <t>Classificatie, oorsprong en documentbeheer zijn volledig in lijn met EU-vereisten. Digitale opslag en controleprocessen zijn goed ingericht.</t>
  </si>
  <si>
    <t>Compliance is niet structureel ingebed in de organisatie. Rollen, verantwoordelijkheden of interne audits ontbreken.</t>
  </si>
  <si>
    <t>Compliance-taken zijn toegewezen, maar er is nog geen continue verbetercyclus of formeel borgingssysteem.</t>
  </si>
  <si>
    <t>De organisatie heeft een volwassen compliance-structuur. Processen worden regelmatig geëvalueerd en verbeterd.</t>
  </si>
  <si>
    <t>Onvoldoende zicht op leveranciers en kwaliteitsborging.</t>
  </si>
  <si>
    <t>Basis aanwezig, maar processen zijn beperkt geborgd.</t>
  </si>
  <si>
    <t>Leveranciersbeheer goed ingericht en aantoonbaar gecontroleerd.</t>
  </si>
  <si>
    <t>Processen, uitvoering of bewijslast nog niet voldoende</t>
  </si>
  <si>
    <t>Controle op Productveiligheid, documentatie en testprocedures kunnen consistenter worden toegepast. Er is ruimte voor verbetering in herziening en opvolging.</t>
  </si>
  <si>
    <t>Conformiteit lijkt structureel geborgd binnen de organisatie.</t>
  </si>
  <si>
    <t>Duurzaamheidsverplichtingen zijn geïntegreerd</t>
  </si>
  <si>
    <t>Onvoldoende grip op classificatie en douanedocumentatie.</t>
  </si>
  <si>
    <t>Kennis en borging nog niet structureel aanwezig</t>
  </si>
  <si>
    <t>Classificatie en administratie aanwezig binnen de organisatie</t>
  </si>
  <si>
    <r>
      <rPr>
        <b/>
        <sz val="11"/>
        <color theme="1"/>
        <rFont val="Calibri"/>
        <family val="2"/>
        <scheme val="minor"/>
      </rPr>
      <t>Basisniveau</t>
    </r>
    <r>
      <rPr>
        <sz val="11"/>
        <color theme="1"/>
        <rFont val="Calibri"/>
        <family val="2"/>
        <scheme val="minor"/>
      </rPr>
      <t xml:space="preserve"> – Verbeterplan aanbevolen.</t>
    </r>
  </si>
  <si>
    <r>
      <rPr>
        <b/>
        <sz val="11"/>
        <color theme="1"/>
        <rFont val="Calibri"/>
        <family val="2"/>
        <scheme val="minor"/>
      </rPr>
      <t>Goed op weg</t>
    </r>
    <r>
      <rPr>
        <sz val="11"/>
        <color theme="1"/>
        <rFont val="Calibri"/>
        <family val="2"/>
        <scheme val="minor"/>
      </rPr>
      <t xml:space="preserve"> – verbeterplan aanbevolen</t>
    </r>
  </si>
  <si>
    <r>
      <rPr>
        <b/>
        <sz val="11"/>
        <color theme="1"/>
        <rFont val="Calibri"/>
        <family val="2"/>
        <scheme val="minor"/>
      </rPr>
      <t>Goed geborgd</t>
    </r>
    <r>
      <rPr>
        <sz val="11"/>
        <color theme="1"/>
        <rFont val="Calibri"/>
        <family val="2"/>
        <scheme val="minor"/>
      </rPr>
      <t xml:space="preserve"> – volwassen compliancebeheer</t>
    </r>
  </si>
  <si>
    <t>Kernvraag</t>
  </si>
  <si>
    <t>x</t>
  </si>
  <si>
    <t>Aantal kernvragen</t>
  </si>
  <si>
    <t>Aantal OK</t>
  </si>
  <si>
    <t>Score op kernvragen</t>
  </si>
  <si>
    <t>Betekenis (praktisch voor import &amp; productcompliance)</t>
  </si>
  <si>
    <t>0–25%</t>
  </si>
  <si>
    <r>
      <t xml:space="preserve">🔴 </t>
    </r>
    <r>
      <rPr>
        <b/>
        <sz val="11"/>
        <color theme="1"/>
        <rFont val="Calibri"/>
        <family val="2"/>
        <scheme val="minor"/>
      </rPr>
      <t>Onvoldoende naleving</t>
    </r>
  </si>
  <si>
    <t>De meeste onderdelen van het import- en complianceproces ontbreken of worden niet structureel toegepast. Grote risico’s bij inspectie of douanecontrole.</t>
  </si>
  <si>
    <t>26–50%</t>
  </si>
  <si>
    <r>
      <t xml:space="preserve">🟠 </t>
    </r>
    <r>
      <rPr>
        <b/>
        <sz val="11"/>
        <color theme="1"/>
        <rFont val="Calibri"/>
        <family val="2"/>
        <scheme val="minor"/>
      </rPr>
      <t>Basis aanwezig</t>
    </r>
  </si>
  <si>
    <t>Enkele onderdelen zijn opgezet, maar processen en documentatie zijn nog niet geborgd. Compliance is ad-hoc en niet aantoonbaar.</t>
  </si>
  <si>
    <t>51–74%</t>
  </si>
  <si>
    <r>
      <t xml:space="preserve">🟡 </t>
    </r>
    <r>
      <rPr>
        <b/>
        <sz val="11"/>
        <color theme="1"/>
        <rFont val="Calibri"/>
        <family val="2"/>
        <scheme val="minor"/>
      </rPr>
      <t>Goed op weg</t>
    </r>
  </si>
  <si>
    <t>De belangrijkste import- en productveiligheidsvereisten zijn bekend en deels toegepast, maar de uitvoering mist nog consistentie.</t>
  </si>
  <si>
    <t>≥75%</t>
  </si>
  <si>
    <t>De organisatie werkt aantoonbaar conform de eisen voor import, productveiligheid en naleving. Processen zijn vastgelegd en herhaalbaar.</t>
  </si>
  <si>
    <t>Betekenis (gericht op kern van naleving)</t>
  </si>
  <si>
    <r>
      <t xml:space="preserve">🔴 </t>
    </r>
    <r>
      <rPr>
        <b/>
        <sz val="11"/>
        <color theme="1"/>
        <rFont val="Calibri"/>
        <family val="2"/>
        <scheme val="minor"/>
      </rPr>
      <t>Kernvoorwaarden ontbreken</t>
    </r>
  </si>
  <si>
    <t>De essentiële eisen voor productveiligheid, documentatie of importverantwoordelijkheid zijn niet ingevuld. Hoog risico op non-compliance.</t>
  </si>
  <si>
    <r>
      <t xml:space="preserve">🟠 </t>
    </r>
    <r>
      <rPr>
        <b/>
        <sz val="11"/>
        <color theme="1"/>
        <rFont val="Calibri"/>
        <family val="2"/>
        <scheme val="minor"/>
      </rPr>
      <t>Kern gedeeltelijk aanwezig</t>
    </r>
  </si>
  <si>
    <t>De belangrijkste elementen (zoals DoC, technische documentatie of leverancierscontrole) zijn deels aanwezig, maar niet volledig aantoonbaar.</t>
  </si>
  <si>
    <r>
      <t xml:space="preserve">🟡 </t>
    </r>
    <r>
      <rPr>
        <b/>
        <sz val="11"/>
        <color theme="1"/>
        <rFont val="Calibri"/>
        <family val="2"/>
        <scheme val="minor"/>
      </rPr>
      <t>Kern grotendeels op orde</t>
    </r>
  </si>
  <si>
    <t>De cruciale onderdelen van product- en importcompliance zijn ingericht, maar niet consequent toegepast of vastgelegd.</t>
  </si>
  <si>
    <r>
      <t xml:space="preserve">🟢 </t>
    </r>
    <r>
      <rPr>
        <b/>
        <sz val="11"/>
        <color theme="1"/>
        <rFont val="Calibri"/>
        <family val="2"/>
        <scheme val="minor"/>
      </rPr>
      <t>Kern goed geborgd</t>
    </r>
  </si>
  <si>
    <t>De kern van het complianceproces is aantoonbaar volledig en structureel geborgd — inclusief documentatie, controles en opvolging.</t>
  </si>
  <si>
    <t>Uitslag</t>
  </si>
  <si>
    <r>
      <t>🟢 Algemeen g</t>
    </r>
    <r>
      <rPr>
        <b/>
        <sz val="11"/>
        <color theme="1"/>
        <rFont val="Calibri"/>
        <family val="2"/>
        <scheme val="minor"/>
      </rPr>
      <t>oed geborgd</t>
    </r>
  </si>
  <si>
    <t>Is het duidelijk welke rol je hebt bij import? Zoals importeur, distribiteur of brand?</t>
  </si>
  <si>
    <t>Zijn leveringscondities (Incoterms), garantie en aansprakelijkheid vastgelegd in een contract?</t>
  </si>
  <si>
    <t>Score Zelfscan – EU Import Product Compliance Zelfscan 2025</t>
  </si>
  <si>
    <t>Is voor elk product de juiste HS‑code vastgesteld en gevalideerd ?</t>
  </si>
  <si>
    <t>Is het product aan een CE‑keurmerk onderworpen?</t>
  </si>
  <si>
    <t>2.13</t>
  </si>
  <si>
    <t>2.14</t>
  </si>
  <si>
    <t>Beschik je over een EU‑DoC/DoP in de juiste EU taal(en)?</t>
  </si>
  <si>
    <t>Ben je geregistreerd bij de juiste uitvoeringsorganisatie of inzamelsysteem per land in de EU?</t>
  </si>
  <si>
    <t>Staat correcte recyclinginformatie of -symboliek op product en verpakking voor de EU landen waar je verkoopt?</t>
  </si>
  <si>
    <t>2.15</t>
  </si>
  <si>
    <t>Staan naam en adres van de EU‑importeur op product/verpakking?</t>
  </si>
  <si>
    <t>Zijn de juiste EU-richtlijnen en normen bepaald op basis van het type product (bijv. CE, CLP, Speelgoed, Textiel, FCM)?</t>
  </si>
  <si>
    <t>Is gecontroleerd in Safety Gate op mogelijke veiligheidsissue met je product?</t>
  </si>
  <si>
    <t>2.16</t>
  </si>
  <si>
    <t>Bestaat er een getest terugroepbericht conform GPSR‑sjabloon en is een Safety Business Gateway‑account actief (meldplicht)?</t>
  </si>
  <si>
    <t>2.17</t>
  </si>
  <si>
    <t>Worden productdata (materiaal, herkomst, samenstelling, verpakking) digitaal vastgelegd ?</t>
  </si>
  <si>
    <t>Interpretatie van de score</t>
  </si>
  <si>
    <t>0–25%    = Onvoldoende naleving</t>
  </si>
  <si>
    <t>26–50%  = Basis aanwezig</t>
  </si>
  <si>
    <t>51–74%  = Goed op weg</t>
  </si>
  <si>
    <t>≥75%     = Algemeen goed geborgd</t>
  </si>
  <si>
    <t>ZELFSCAN IMPORT &amp; PRODUCT COMPLIANCE</t>
  </si>
  <si>
    <t>SCORE ZELFSCAN IMPORT &amp; PRODUCT COMPLIANCE 2025</t>
  </si>
  <si>
    <t>Deze uitslag geeft een samenvatting van de huidige compliance-status op basis van jouw antwoorden in de Zelfscan Import &amp; Product compliance 2025. De totaalscore laat zien hoe goed jouw organisatie voldoet aan de belangrijkste Europese verplichtingen voor import, productveiligheid, duurzaamheid en ketentransparantie.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</si>
</sst>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name val="Calibri"/>
      <family val="2"/>
    </font>
    <font>
      <b/>
      <sz val="11"/>
      <color rgb="FFFFFFFF"/>
      <name val="Calibri"/>
      <family val="2"/>
    </font>
    <font>
      <b/>
      <sz val="18"/>
      <color theme="1"/>
      <name val="Calibri"/>
      <family val="2"/>
      <scheme val="minor"/>
    </font>
    <font>
      <b/>
      <sz val="14"/>
      <color rgb="FF1F4E78"/>
      <name val="Calibri"/>
      <family val="2"/>
    </font>
    <font>
      <b/>
      <sz val="16"/>
      <color theme="8"/>
      <name val="Calibri"/>
      <family val="2"/>
      <scheme val="minor"/>
    </font>
    <font>
      <b/>
      <sz val="11"/>
      <color theme="0"/>
      <name val="Calibri"/>
      <family val="2"/>
      <scheme val="minor"/>
    </font>
    <font>
      <b/>
      <sz val="12"/>
      <color theme="1"/>
      <name val="Calibri"/>
      <family val="2"/>
      <scheme val="minor"/>
    </font>
    <font>
      <b/>
      <sz val="18"/>
      <color theme="8"/>
      <name val="Calibri"/>
      <family val="2"/>
      <scheme val="minor"/>
    </font>
    <font>
      <b/>
      <sz val="11"/>
      <name val="Calibri"/>
      <family val="2"/>
    </font>
    <font>
      <b/>
      <sz val="11"/>
      <color rgb="FFFFFFFF"/>
      <name val="Calibri"/>
      <family val="2"/>
    </font>
    <font>
      <sz val="8"/>
      <name val="Calibri"/>
      <family val="2"/>
      <scheme val="minor"/>
    </font>
    <font>
      <sz val="11"/>
      <color theme="1"/>
      <name val="Calibri"/>
      <family val="2"/>
      <scheme val="minor"/>
    </font>
  </fonts>
  <fills count="6">
    <fill>
      <patternFill patternType="none"/>
    </fill>
    <fill>
      <patternFill patternType="gray125"/>
    </fill>
    <fill>
      <patternFill patternType="solid">
        <fgColor theme="8"/>
        <bgColor rgb="FF4472C4"/>
      </patternFill>
    </fill>
    <fill>
      <patternFill patternType="solid">
        <fgColor theme="8"/>
        <bgColor indexed="64"/>
      </patternFill>
    </fill>
    <fill>
      <patternFill patternType="solid">
        <fgColor theme="8"/>
        <bgColor theme="8"/>
      </patternFill>
    </fill>
    <fill>
      <patternFill patternType="solid">
        <fgColor theme="0" tint="-4.9989318521683403E-2"/>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theme="0"/>
      </right>
      <top/>
      <bottom style="thick">
        <color theme="0"/>
      </bottom>
      <diagonal/>
    </border>
    <border>
      <left style="thin">
        <color theme="0"/>
      </left>
      <right style="thin">
        <color theme="0"/>
      </right>
      <top/>
      <bottom style="thick">
        <color theme="0"/>
      </bottom>
      <diagonal/>
    </border>
  </borders>
  <cellStyleXfs count="2">
    <xf numFmtId="0" fontId="0" fillId="0" borderId="0"/>
    <xf numFmtId="9" fontId="13" fillId="0" borderId="0" applyFont="0" applyFill="0" applyBorder="0" applyAlignment="0" applyProtection="0"/>
  </cellStyleXfs>
  <cellXfs count="43">
    <xf numFmtId="0" fontId="0" fillId="0" borderId="0" xfId="0"/>
    <xf numFmtId="0" fontId="2" fillId="0" borderId="1" xfId="0" applyFont="1" applyBorder="1" applyAlignment="1">
      <alignment horizontal="center" vertical="top"/>
    </xf>
    <xf numFmtId="0" fontId="0" fillId="0" borderId="0" xfId="0" applyAlignment="1">
      <alignment vertical="center"/>
    </xf>
    <xf numFmtId="0" fontId="4" fillId="0" borderId="0" xfId="0" applyFont="1" applyAlignment="1">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5" fillId="0" borderId="0" xfId="0" applyFont="1"/>
    <xf numFmtId="0" fontId="1" fillId="0" borderId="0" xfId="0" applyFont="1" applyAlignment="1">
      <alignment horizontal="left" vertical="center"/>
    </xf>
    <xf numFmtId="0" fontId="6" fillId="0" borderId="0" xfId="0" applyFont="1"/>
    <xf numFmtId="0" fontId="8" fillId="0" borderId="0" xfId="0" applyFont="1" applyAlignment="1">
      <alignment vertical="center"/>
    </xf>
    <xf numFmtId="0" fontId="0" fillId="0" borderId="1" xfId="0" applyBorder="1"/>
    <xf numFmtId="0" fontId="0" fillId="0" borderId="0" xfId="0" applyAlignment="1">
      <alignment horizontal="center"/>
    </xf>
    <xf numFmtId="0" fontId="0" fillId="0" borderId="1" xfId="0" applyBorder="1" applyAlignment="1">
      <alignment horizontal="center"/>
    </xf>
    <xf numFmtId="0" fontId="2" fillId="0" borderId="0" xfId="0" applyFont="1" applyAlignment="1">
      <alignment horizontal="center"/>
    </xf>
    <xf numFmtId="16" fontId="0" fillId="0" borderId="1" xfId="0" quotePrefix="1" applyNumberFormat="1" applyBorder="1"/>
    <xf numFmtId="0" fontId="0" fillId="0" borderId="1" xfId="0" quotePrefix="1" applyBorder="1"/>
    <xf numFmtId="0" fontId="0" fillId="0" borderId="0" xfId="0" applyAlignment="1">
      <alignment vertical="top"/>
    </xf>
    <xf numFmtId="0" fontId="0" fillId="0" borderId="0" xfId="0" applyAlignment="1">
      <alignment vertical="top" wrapText="1"/>
    </xf>
    <xf numFmtId="0" fontId="7" fillId="4" borderId="2" xfId="0" applyFont="1" applyFill="1" applyBorder="1" applyAlignment="1">
      <alignment vertical="top"/>
    </xf>
    <xf numFmtId="0" fontId="10" fillId="0" borderId="1" xfId="0" applyFont="1" applyBorder="1" applyAlignment="1">
      <alignment horizontal="center" vertical="top" wrapText="1"/>
    </xf>
    <xf numFmtId="0" fontId="0" fillId="0" borderId="1" xfId="0" applyBorder="1" applyAlignment="1">
      <alignment wrapText="1"/>
    </xf>
    <xf numFmtId="0" fontId="0" fillId="0" borderId="1" xfId="0" applyBorder="1" applyAlignment="1">
      <alignment vertical="top"/>
    </xf>
    <xf numFmtId="0" fontId="1" fillId="0" borderId="1" xfId="0" applyFont="1" applyBorder="1" applyAlignment="1">
      <alignment vertical="center" wrapText="1"/>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center" vertical="center"/>
    </xf>
    <xf numFmtId="0" fontId="0" fillId="0" borderId="1" xfId="0" applyBorder="1" applyAlignment="1">
      <alignment vertical="center" wrapText="1"/>
    </xf>
    <xf numFmtId="9" fontId="0" fillId="0" borderId="0" xfId="1" applyFont="1" applyAlignment="1">
      <alignment vertical="top" wrapText="1"/>
    </xf>
    <xf numFmtId="9" fontId="0" fillId="0" borderId="0" xfId="1" applyFont="1" applyAlignment="1">
      <alignment horizontal="center" vertical="top"/>
    </xf>
    <xf numFmtId="9" fontId="7" fillId="4" borderId="3" xfId="0" applyNumberFormat="1" applyFont="1" applyFill="1" applyBorder="1" applyAlignment="1">
      <alignment vertical="top" wrapText="1"/>
    </xf>
    <xf numFmtId="0" fontId="1" fillId="0" borderId="0" xfId="0" applyFont="1" applyAlignment="1">
      <alignment horizontal="left" vertical="center" wrapText="1"/>
    </xf>
    <xf numFmtId="0" fontId="1" fillId="0" borderId="0" xfId="0" applyFont="1" applyAlignment="1">
      <alignment horizontal="left" vertical="top" wrapText="1"/>
    </xf>
    <xf numFmtId="0" fontId="0" fillId="5" borderId="1" xfId="0" applyFill="1" applyBorder="1" applyAlignment="1" applyProtection="1">
      <alignment horizontal="center"/>
      <protection locked="0"/>
    </xf>
    <xf numFmtId="0" fontId="3" fillId="2" borderId="1" xfId="0" applyFont="1" applyFill="1" applyBorder="1" applyAlignment="1">
      <alignment horizontal="center" vertical="center"/>
    </xf>
    <xf numFmtId="0" fontId="0" fillId="3" borderId="1" xfId="0" applyFill="1" applyBorder="1"/>
    <xf numFmtId="0" fontId="9" fillId="0" borderId="0" xfId="0" applyFont="1" applyAlignment="1">
      <alignment horizontal="center"/>
    </xf>
    <xf numFmtId="0" fontId="11" fillId="2" borderId="1" xfId="0" applyFont="1" applyFill="1" applyBorder="1" applyAlignment="1">
      <alignment horizontal="center" vertical="center"/>
    </xf>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center" wrapText="1"/>
    </xf>
    <xf numFmtId="0" fontId="1" fillId="0" borderId="1" xfId="0" applyFont="1" applyBorder="1" applyAlignment="1">
      <alignment vertical="center" wrapText="1"/>
    </xf>
    <xf numFmtId="0" fontId="0" fillId="0" borderId="1" xfId="0" applyBorder="1" applyAlignment="1">
      <alignment horizontal="center" vertical="center" wrapText="1"/>
    </xf>
    <xf numFmtId="0" fontId="0" fillId="0" borderId="0" xfId="0" applyAlignment="1">
      <alignment horizontal="left" vertical="center" wrapText="1"/>
    </xf>
  </cellXfs>
  <cellStyles count="2">
    <cellStyle name="Procent" xfId="1" builtinId="5"/>
    <cellStyle name="Standaard" xfId="0" builtinId="0"/>
  </cellStyles>
  <dxfs count="7">
    <dxf>
      <alignment horizontal="general" vertical="top" textRotation="0" wrapText="1" indent="0" justifyLastLine="0" shrinkToFit="0" readingOrder="0"/>
    </dxf>
    <dxf>
      <alignment horizontal="center" vertical="top" textRotation="0" wrapText="0" indent="0" justifyLastLine="0" shrinkToFit="0" readingOrder="0"/>
    </dxf>
    <dxf>
      <alignment horizontal="general" vertical="top"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alignment horizontal="general" vertical="top"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'Score zelfscan'!$B$10</c:f>
              <c:strCache>
                <c:ptCount val="1"/>
                <c:pt idx="0">
                  <c:v>Totaal Score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'Score zelfscan'!$A$11:$A$15</c:f>
              <c:strCache>
                <c:ptCount val="5"/>
                <c:pt idx="0">
                  <c:v>1. Bedrijfs- en leveranciersinformatie</c:v>
                </c:pt>
                <c:pt idx="1">
                  <c:v>2. Productveiligheid &amp; Conformiteit</c:v>
                </c:pt>
                <c:pt idx="2">
                  <c:v>3. Duurzaamheid, Recycling &amp; UPV</c:v>
                </c:pt>
                <c:pt idx="3">
                  <c:v>4. Productclassificatie &amp; EU-verplichtingen</c:v>
                </c:pt>
                <c:pt idx="4">
                  <c:v>5. Organisatie &amp; interne borging</c:v>
                </c:pt>
              </c:strCache>
            </c:strRef>
          </c:cat>
          <c:val>
            <c:numRef>
              <c:f>'Score zelfscan'!$B$11:$B$15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5B23-4359-BA79-C028A4A6D07E}"/>
            </c:ext>
          </c:extLst>
        </c:ser>
        <c:ser>
          <c:idx val="1"/>
          <c:order val="1"/>
          <c:tx>
            <c:strRef>
              <c:f>'Score zelfscan'!$C$10</c:f>
              <c:strCache>
                <c:ptCount val="1"/>
                <c:pt idx="0">
                  <c:v>Score op kernvragen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'Score zelfscan'!$A$11:$A$15</c:f>
              <c:strCache>
                <c:ptCount val="5"/>
                <c:pt idx="0">
                  <c:v>1. Bedrijfs- en leveranciersinformatie</c:v>
                </c:pt>
                <c:pt idx="1">
                  <c:v>2. Productveiligheid &amp; Conformiteit</c:v>
                </c:pt>
                <c:pt idx="2">
                  <c:v>3. Duurzaamheid, Recycling &amp; UPV</c:v>
                </c:pt>
                <c:pt idx="3">
                  <c:v>4. Productclassificatie &amp; EU-verplichtingen</c:v>
                </c:pt>
                <c:pt idx="4">
                  <c:v>5. Organisatie &amp; interne borging</c:v>
                </c:pt>
              </c:strCache>
            </c:strRef>
          </c:cat>
          <c:val>
            <c:numRef>
              <c:f>'Score zelfscan'!$C$11:$C$15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6A81-4718-86BD-DDB1F5C5F197}"/>
            </c:ext>
          </c:extLst>
        </c:ser>
        <c:dLbls>
          <c:showLegendKey val="0"/>
          <c:showVal val="0"/>
          <c:showCatName val="0"/>
          <c:showSerName val="0"/>
          <c:showPercent val="0"/>
          <c:showBubbleSize val="0"/>
        </c:dLbls>
        <c:axId val="1382264480"/>
        <c:axId val="1382267840"/>
      </c:radarChart>
      <c:catAx>
        <c:axId val="138226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82267840"/>
        <c:crosses val="autoZero"/>
        <c:auto val="1"/>
        <c:lblAlgn val="ctr"/>
        <c:lblOffset val="100"/>
        <c:noMultiLvlLbl val="0"/>
      </c:catAx>
      <c:valAx>
        <c:axId val="1382267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8226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tx>
            <c:strRef>
              <c:f>'Score zelfscan (2)'!$B$10</c:f>
              <c:strCache>
                <c:ptCount val="1"/>
                <c:pt idx="0">
                  <c:v>Totaal Score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'Score zelfscan (2)'!$A$11:$A$15</c:f>
              <c:strCache>
                <c:ptCount val="5"/>
                <c:pt idx="0">
                  <c:v>1. Bedrijfs- en leveranciersinformatie</c:v>
                </c:pt>
                <c:pt idx="1">
                  <c:v>2. Productveiligheid &amp; Conformiteit</c:v>
                </c:pt>
                <c:pt idx="2">
                  <c:v>3. Duurzaamheid, Recycling &amp; UPV</c:v>
                </c:pt>
                <c:pt idx="3">
                  <c:v>4. Productclassificatie &amp; EU-verplichtingen</c:v>
                </c:pt>
                <c:pt idx="4">
                  <c:v>5. Organisatie &amp; interne borging</c:v>
                </c:pt>
              </c:strCache>
            </c:strRef>
          </c:cat>
          <c:val>
            <c:numRef>
              <c:f>'Score zelfscan (2)'!$B$11:$B$15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0C0F-49F7-B88D-E032E44513DF}"/>
            </c:ext>
          </c:extLst>
        </c:ser>
        <c:ser>
          <c:idx val="1"/>
          <c:order val="1"/>
          <c:tx>
            <c:strRef>
              <c:f>'Score zelfscan (2)'!$C$10</c:f>
              <c:strCache>
                <c:ptCount val="1"/>
                <c:pt idx="0">
                  <c:v>Score op kernvragen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'Score zelfscan (2)'!$A$11:$A$15</c:f>
              <c:strCache>
                <c:ptCount val="5"/>
                <c:pt idx="0">
                  <c:v>1. Bedrijfs- en leveranciersinformatie</c:v>
                </c:pt>
                <c:pt idx="1">
                  <c:v>2. Productveiligheid &amp; Conformiteit</c:v>
                </c:pt>
                <c:pt idx="2">
                  <c:v>3. Duurzaamheid, Recycling &amp; UPV</c:v>
                </c:pt>
                <c:pt idx="3">
                  <c:v>4. Productclassificatie &amp; EU-verplichtingen</c:v>
                </c:pt>
                <c:pt idx="4">
                  <c:v>5. Organisatie &amp; interne borging</c:v>
                </c:pt>
              </c:strCache>
            </c:strRef>
          </c:cat>
          <c:val>
            <c:numRef>
              <c:f>'Score zelfscan (2)'!$C$11:$C$15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0C0F-49F7-B88D-E032E44513DF}"/>
            </c:ext>
          </c:extLst>
        </c:ser>
        <c:dLbls>
          <c:showLegendKey val="0"/>
          <c:showVal val="0"/>
          <c:showCatName val="0"/>
          <c:showSerName val="0"/>
          <c:showPercent val="0"/>
          <c:showBubbleSize val="0"/>
        </c:dLbls>
        <c:axId val="1382264480"/>
        <c:axId val="1382267840"/>
      </c:radarChart>
      <c:catAx>
        <c:axId val="1382264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82267840"/>
        <c:crosses val="autoZero"/>
        <c:auto val="1"/>
        <c:lblAlgn val="ctr"/>
        <c:lblOffset val="100"/>
        <c:noMultiLvlLbl val="0"/>
      </c:catAx>
      <c:valAx>
        <c:axId val="1382267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822644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6838949</xdr:colOff>
      <xdr:row>0</xdr:row>
      <xdr:rowOff>0</xdr:rowOff>
    </xdr:from>
    <xdr:to>
      <xdr:col>6</xdr:col>
      <xdr:colOff>342911</xdr:colOff>
      <xdr:row>5</xdr:row>
      <xdr:rowOff>14294</xdr:rowOff>
    </xdr:to>
    <xdr:pic>
      <xdr:nvPicPr>
        <xdr:cNvPr id="3" name="Afbeelding 2">
          <a:extLst>
            <a:ext uri="{FF2B5EF4-FFF2-40B4-BE49-F238E27FC236}">
              <a16:creationId xmlns:a16="http://schemas.microsoft.com/office/drawing/2014/main" id="{E7050438-9202-1D75-B616-ADD06A0358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58374" y="0"/>
          <a:ext cx="2143137" cy="10715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16</xdr:row>
      <xdr:rowOff>138111</xdr:rowOff>
    </xdr:from>
    <xdr:to>
      <xdr:col>6</xdr:col>
      <xdr:colOff>361950</xdr:colOff>
      <xdr:row>40</xdr:row>
      <xdr:rowOff>38100</xdr:rowOff>
    </xdr:to>
    <xdr:graphicFrame macro="">
      <xdr:nvGraphicFramePr>
        <xdr:cNvPr id="2" name="Grafiek 1">
          <a:extLst>
            <a:ext uri="{FF2B5EF4-FFF2-40B4-BE49-F238E27FC236}">
              <a16:creationId xmlns:a16="http://schemas.microsoft.com/office/drawing/2014/main" id="{6E8F35BF-ECED-9A57-E180-048D8AFD87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114300</xdr:colOff>
      <xdr:row>0</xdr:row>
      <xdr:rowOff>0</xdr:rowOff>
    </xdr:from>
    <xdr:to>
      <xdr:col>8</xdr:col>
      <xdr:colOff>9537</xdr:colOff>
      <xdr:row>3</xdr:row>
      <xdr:rowOff>138119</xdr:rowOff>
    </xdr:to>
    <xdr:pic>
      <xdr:nvPicPr>
        <xdr:cNvPr id="3" name="Afbeelding 2">
          <a:extLst>
            <a:ext uri="{FF2B5EF4-FFF2-40B4-BE49-F238E27FC236}">
              <a16:creationId xmlns:a16="http://schemas.microsoft.com/office/drawing/2014/main" id="{987735ED-FBC8-49B7-8B67-E7318A8359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43625" y="0"/>
          <a:ext cx="1724037" cy="8620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19051</xdr:colOff>
      <xdr:row>16</xdr:row>
      <xdr:rowOff>138111</xdr:rowOff>
    </xdr:from>
    <xdr:to>
      <xdr:col>3</xdr:col>
      <xdr:colOff>4238625</xdr:colOff>
      <xdr:row>40</xdr:row>
      <xdr:rowOff>38100</xdr:rowOff>
    </xdr:to>
    <xdr:graphicFrame macro="">
      <xdr:nvGraphicFramePr>
        <xdr:cNvPr id="2" name="Grafiek 1">
          <a:extLst>
            <a:ext uri="{FF2B5EF4-FFF2-40B4-BE49-F238E27FC236}">
              <a16:creationId xmlns:a16="http://schemas.microsoft.com/office/drawing/2014/main" id="{00B4FDDF-DC6F-47C0-81FC-72C810D250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2495550</xdr:colOff>
      <xdr:row>0</xdr:row>
      <xdr:rowOff>9525</xdr:rowOff>
    </xdr:from>
    <xdr:to>
      <xdr:col>3</xdr:col>
      <xdr:colOff>4219587</xdr:colOff>
      <xdr:row>3</xdr:row>
      <xdr:rowOff>147644</xdr:rowOff>
    </xdr:to>
    <xdr:pic>
      <xdr:nvPicPr>
        <xdr:cNvPr id="3" name="Afbeelding 2">
          <a:extLst>
            <a:ext uri="{FF2B5EF4-FFF2-40B4-BE49-F238E27FC236}">
              <a16:creationId xmlns:a16="http://schemas.microsoft.com/office/drawing/2014/main" id="{0B9E617F-486A-4CAF-B83E-8FECB5029A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0" y="9525"/>
          <a:ext cx="1724037" cy="86201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FE7F7B-2259-4C3B-ADE2-9D888B6212AD}" name="Tabel1" displayName="Tabel1" ref="A10:C15" totalsRowShown="0">
  <autoFilter ref="A10:C15" xr:uid="{5CFE7F7B-2259-4C3B-ADE2-9D888B6212AD}"/>
  <tableColumns count="3">
    <tableColumn id="1" xr3:uid="{32F5E80D-FF35-4908-9E3C-46E8D6831870}" name="Onderdeel" dataDxfId="2"/>
    <tableColumn id="2" xr3:uid="{FDE1130B-5BEF-431E-A06D-3F3E85F5746B}" name="Totaal Score" dataDxfId="1"/>
    <tableColumn id="3" xr3:uid="{E295DCE7-8340-4C62-8B40-5925BC0F2802}" name="Score op kernvragen" dataDxfId="0">
      <calculatedColumnFormula>'Score en Interpretatie'!C32/'Score en Interpretatie'!B32</calculatedColumnFormula>
    </tableColumn>
  </tableColumns>
  <tableStyleInfo name="TableStyleMedium13"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5E3555-B98A-41B5-ADD2-74F7B992EB91}" name="Tabel13" displayName="Tabel13" ref="A10:D15" totalsRowShown="0">
  <autoFilter ref="A10:D15" xr:uid="{5CFE7F7B-2259-4C3B-ADE2-9D888B6212AD}"/>
  <tableColumns count="4">
    <tableColumn id="1" xr3:uid="{B4E477E6-1596-4B4C-B629-C0DA7731122B}" name="Onderdeel" dataDxfId="6"/>
    <tableColumn id="2" xr3:uid="{C61FF832-20C7-476F-9325-F018559308BE}" name="Totaal Score" dataDxfId="5"/>
    <tableColumn id="3" xr3:uid="{7AB73D12-9B4E-41F2-8305-7506D04DC0ED}" name="Score op kernvragen" dataDxfId="4">
      <calculatedColumnFormula>'Score en Interpretatie'!C32/'Score en Interpretatie'!B32</calculatedColumnFormula>
    </tableColumn>
    <tableColumn id="4" xr3:uid="{0D32B9A1-3814-410A-8131-7A1EF0624769}" name="Uitslag" dataDxfId="3" dataCellStyle="Procent"/>
  </tableColumns>
  <tableStyleInfo name="TableStyleMedium13"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3"/>
  <sheetViews>
    <sheetView tabSelected="1" topLeftCell="A7" zoomScale="90" zoomScaleNormal="90" workbookViewId="0">
      <selection activeCell="F9" sqref="F9"/>
    </sheetView>
  </sheetViews>
  <sheetFormatPr defaultRowHeight="15" x14ac:dyDescent="0.25"/>
  <cols>
    <col min="1" max="1" width="8.85546875" customWidth="1"/>
    <col min="2" max="2" width="36.42578125" bestFit="1" customWidth="1"/>
    <col min="3" max="3" width="112.42578125" customWidth="1"/>
    <col min="4" max="6" width="5.7109375" style="11" customWidth="1"/>
    <col min="7" max="7" width="5.85546875" style="11" bestFit="1" customWidth="1"/>
    <col min="8" max="8" width="19.140625" hidden="1" customWidth="1"/>
    <col min="9" max="9" width="9.85546875" style="11" hidden="1" customWidth="1"/>
    <col min="10" max="10" width="2" hidden="1" customWidth="1"/>
  </cols>
  <sheetData>
    <row r="1" spans="1:10" ht="23.25" x14ac:dyDescent="0.35">
      <c r="A1" s="35" t="s">
        <v>256</v>
      </c>
      <c r="B1" s="35"/>
      <c r="C1" s="35"/>
    </row>
    <row r="3" spans="1:10" x14ac:dyDescent="0.25">
      <c r="A3" t="s">
        <v>109</v>
      </c>
      <c r="B3" t="s">
        <v>135</v>
      </c>
    </row>
    <row r="4" spans="1:10" x14ac:dyDescent="0.25">
      <c r="A4" t="s">
        <v>110</v>
      </c>
      <c r="B4" t="s">
        <v>111</v>
      </c>
    </row>
    <row r="5" spans="1:10" x14ac:dyDescent="0.25">
      <c r="A5" t="s">
        <v>112</v>
      </c>
      <c r="B5" t="s">
        <v>113</v>
      </c>
    </row>
    <row r="7" spans="1:10" ht="45" x14ac:dyDescent="0.25">
      <c r="A7" s="1" t="s">
        <v>0</v>
      </c>
      <c r="B7" s="1" t="s">
        <v>1</v>
      </c>
      <c r="C7" s="1" t="s">
        <v>2</v>
      </c>
      <c r="D7" s="1" t="s">
        <v>3</v>
      </c>
      <c r="E7" s="1" t="s">
        <v>4</v>
      </c>
      <c r="F7" s="19" t="s">
        <v>136</v>
      </c>
      <c r="G7" s="1" t="s">
        <v>5</v>
      </c>
      <c r="H7" s="1" t="s">
        <v>6</v>
      </c>
      <c r="I7" s="1" t="s">
        <v>205</v>
      </c>
    </row>
    <row r="8" spans="1:10" x14ac:dyDescent="0.25">
      <c r="A8" s="33" t="s">
        <v>7</v>
      </c>
      <c r="B8" s="34"/>
      <c r="C8" s="34"/>
      <c r="D8" s="34"/>
      <c r="E8" s="34"/>
      <c r="F8" s="34"/>
      <c r="G8" s="34"/>
      <c r="H8" s="34"/>
    </row>
    <row r="9" spans="1:10" x14ac:dyDescent="0.25">
      <c r="A9" s="10" t="s">
        <v>8</v>
      </c>
      <c r="B9" s="10" t="s">
        <v>131</v>
      </c>
      <c r="C9" s="10" t="s">
        <v>133</v>
      </c>
      <c r="D9" s="32"/>
      <c r="E9" s="32"/>
      <c r="F9" s="32"/>
      <c r="G9" s="32"/>
      <c r="H9" s="10">
        <f>IF(D9="x",2,IF(G9="x",2,0))</f>
        <v>0</v>
      </c>
      <c r="I9" s="12" t="s">
        <v>206</v>
      </c>
      <c r="J9">
        <f>IF(H9=2,1,0)</f>
        <v>0</v>
      </c>
    </row>
    <row r="10" spans="1:10" x14ac:dyDescent="0.25">
      <c r="A10" s="10" t="s">
        <v>9</v>
      </c>
      <c r="B10" s="10" t="s">
        <v>132</v>
      </c>
      <c r="C10" s="10" t="s">
        <v>134</v>
      </c>
      <c r="D10" s="32"/>
      <c r="E10" s="32"/>
      <c r="F10" s="32"/>
      <c r="G10" s="32"/>
      <c r="H10" s="10">
        <f t="shared" ref="H10:H61" si="0">IF(D10="x",2,IF(G10="x",2,0))</f>
        <v>0</v>
      </c>
      <c r="I10" s="12"/>
    </row>
    <row r="11" spans="1:10" x14ac:dyDescent="0.25">
      <c r="A11" s="10" t="s">
        <v>10</v>
      </c>
      <c r="B11" s="10" t="s">
        <v>11</v>
      </c>
      <c r="C11" s="10" t="s">
        <v>12</v>
      </c>
      <c r="D11" s="32"/>
      <c r="E11" s="32"/>
      <c r="F11" s="32"/>
      <c r="G11" s="32"/>
      <c r="H11" s="10">
        <f t="shared" si="0"/>
        <v>0</v>
      </c>
      <c r="I11" s="12"/>
    </row>
    <row r="12" spans="1:10" x14ac:dyDescent="0.25">
      <c r="A12" s="10" t="s">
        <v>13</v>
      </c>
      <c r="B12" s="10" t="s">
        <v>14</v>
      </c>
      <c r="C12" s="10" t="s">
        <v>15</v>
      </c>
      <c r="D12" s="32"/>
      <c r="E12" s="32"/>
      <c r="F12" s="32"/>
      <c r="G12" s="32"/>
      <c r="H12" s="10">
        <f t="shared" si="0"/>
        <v>0</v>
      </c>
      <c r="I12" s="12" t="s">
        <v>206</v>
      </c>
      <c r="J12">
        <f>IF(H12=2,1,0)</f>
        <v>0</v>
      </c>
    </row>
    <row r="13" spans="1:10" x14ac:dyDescent="0.25">
      <c r="A13" s="10" t="s">
        <v>16</v>
      </c>
      <c r="B13" s="10" t="s">
        <v>17</v>
      </c>
      <c r="C13" s="10" t="s">
        <v>233</v>
      </c>
      <c r="D13" s="32"/>
      <c r="E13" s="32"/>
      <c r="F13" s="32"/>
      <c r="G13" s="32"/>
      <c r="H13" s="10">
        <f t="shared" si="0"/>
        <v>0</v>
      </c>
      <c r="I13" s="12"/>
    </row>
    <row r="14" spans="1:10" x14ac:dyDescent="0.25">
      <c r="A14" s="10" t="s">
        <v>18</v>
      </c>
      <c r="B14" s="10" t="s">
        <v>19</v>
      </c>
      <c r="C14" s="10" t="s">
        <v>234</v>
      </c>
      <c r="D14" s="32"/>
      <c r="E14" s="32"/>
      <c r="F14" s="32"/>
      <c r="G14" s="32"/>
      <c r="H14" s="10">
        <f t="shared" si="0"/>
        <v>0</v>
      </c>
      <c r="I14" s="12" t="s">
        <v>206</v>
      </c>
      <c r="J14">
        <f>IF(H14=2,1,0)</f>
        <v>0</v>
      </c>
    </row>
    <row r="15" spans="1:10" x14ac:dyDescent="0.25">
      <c r="A15" s="10" t="s">
        <v>20</v>
      </c>
      <c r="B15" s="10" t="s">
        <v>21</v>
      </c>
      <c r="C15" s="10" t="s">
        <v>22</v>
      </c>
      <c r="D15" s="32"/>
      <c r="E15" s="32"/>
      <c r="F15" s="32"/>
      <c r="G15" s="32"/>
      <c r="H15" s="10">
        <f t="shared" si="0"/>
        <v>0</v>
      </c>
      <c r="I15" s="12"/>
    </row>
    <row r="16" spans="1:10" x14ac:dyDescent="0.25">
      <c r="A16" s="10" t="s">
        <v>23</v>
      </c>
      <c r="B16" s="10" t="s">
        <v>24</v>
      </c>
      <c r="C16" s="10" t="s">
        <v>25</v>
      </c>
      <c r="D16" s="32"/>
      <c r="E16" s="32"/>
      <c r="F16" s="32"/>
      <c r="G16" s="32"/>
      <c r="H16" s="10">
        <f t="shared" si="0"/>
        <v>0</v>
      </c>
      <c r="I16" s="12"/>
    </row>
    <row r="17" spans="1:10" x14ac:dyDescent="0.25">
      <c r="A17" s="36" t="s">
        <v>155</v>
      </c>
      <c r="B17" s="34"/>
      <c r="C17" s="34"/>
      <c r="D17" s="34"/>
      <c r="E17" s="34"/>
      <c r="F17" s="34"/>
      <c r="G17" s="34"/>
      <c r="H17" s="34"/>
    </row>
    <row r="18" spans="1:10" x14ac:dyDescent="0.25">
      <c r="A18" s="10" t="s">
        <v>27</v>
      </c>
      <c r="B18" s="10" t="s">
        <v>137</v>
      </c>
      <c r="C18" s="10" t="s">
        <v>237</v>
      </c>
      <c r="D18" s="32"/>
      <c r="E18" s="32"/>
      <c r="F18" s="32"/>
      <c r="G18" s="32"/>
      <c r="H18" s="10">
        <f t="shared" si="0"/>
        <v>0</v>
      </c>
      <c r="I18" s="12" t="s">
        <v>206</v>
      </c>
      <c r="J18">
        <f>IF(H18=2,1,0)</f>
        <v>0</v>
      </c>
    </row>
    <row r="19" spans="1:10" x14ac:dyDescent="0.25">
      <c r="A19" s="10" t="s">
        <v>29</v>
      </c>
      <c r="B19" s="10" t="s">
        <v>137</v>
      </c>
      <c r="C19" s="10" t="s">
        <v>245</v>
      </c>
      <c r="D19" s="32"/>
      <c r="E19" s="32"/>
      <c r="F19" s="32"/>
      <c r="G19" s="32"/>
      <c r="H19" s="10">
        <f t="shared" ref="H19" si="1">IF(D19="x",2,IF(G19="x",2,0))</f>
        <v>0</v>
      </c>
      <c r="I19" s="12" t="s">
        <v>206</v>
      </c>
      <c r="J19">
        <f>IF(H19=2,1,0)</f>
        <v>0</v>
      </c>
    </row>
    <row r="20" spans="1:10" x14ac:dyDescent="0.25">
      <c r="A20" s="10" t="s">
        <v>31</v>
      </c>
      <c r="B20" s="10" t="s">
        <v>30</v>
      </c>
      <c r="C20" s="10" t="s">
        <v>138</v>
      </c>
      <c r="D20" s="32"/>
      <c r="E20" s="32"/>
      <c r="F20" s="32"/>
      <c r="G20" s="32"/>
      <c r="H20" s="10">
        <f t="shared" si="0"/>
        <v>0</v>
      </c>
      <c r="I20" s="12" t="s">
        <v>206</v>
      </c>
      <c r="J20">
        <f>IF(H20=2,1,0)</f>
        <v>0</v>
      </c>
    </row>
    <row r="21" spans="1:10" x14ac:dyDescent="0.25">
      <c r="A21" s="10" t="s">
        <v>33</v>
      </c>
      <c r="B21" s="10" t="s">
        <v>139</v>
      </c>
      <c r="C21" s="10" t="s">
        <v>140</v>
      </c>
      <c r="D21" s="32"/>
      <c r="E21" s="32"/>
      <c r="F21" s="32"/>
      <c r="G21" s="32"/>
      <c r="H21" s="10">
        <f t="shared" si="0"/>
        <v>0</v>
      </c>
      <c r="I21" s="12"/>
    </row>
    <row r="22" spans="1:10" x14ac:dyDescent="0.25">
      <c r="A22" s="10" t="s">
        <v>34</v>
      </c>
      <c r="B22" s="10" t="s">
        <v>139</v>
      </c>
      <c r="C22" s="10" t="s">
        <v>246</v>
      </c>
      <c r="D22" s="32"/>
      <c r="E22" s="32"/>
      <c r="F22" s="32"/>
      <c r="G22" s="32"/>
      <c r="H22" s="10">
        <f t="shared" ref="H22" si="2">IF(D22="x",2,IF(G22="x",2,0))</f>
        <v>0</v>
      </c>
      <c r="I22" s="12" t="s">
        <v>206</v>
      </c>
      <c r="J22">
        <f>IF(H22=2,1,0)</f>
        <v>0</v>
      </c>
    </row>
    <row r="23" spans="1:10" x14ac:dyDescent="0.25">
      <c r="A23" s="10" t="s">
        <v>35</v>
      </c>
      <c r="B23" s="10" t="s">
        <v>67</v>
      </c>
      <c r="C23" s="10" t="s">
        <v>68</v>
      </c>
      <c r="D23" s="32"/>
      <c r="E23" s="32"/>
      <c r="F23" s="32"/>
      <c r="G23" s="32"/>
      <c r="H23" s="10">
        <f t="shared" si="0"/>
        <v>0</v>
      </c>
      <c r="I23" s="12"/>
    </row>
    <row r="24" spans="1:10" x14ac:dyDescent="0.25">
      <c r="A24" s="10" t="s">
        <v>37</v>
      </c>
      <c r="B24" s="10" t="s">
        <v>70</v>
      </c>
      <c r="C24" s="10" t="s">
        <v>71</v>
      </c>
      <c r="D24" s="32"/>
      <c r="E24" s="32"/>
      <c r="F24" s="32"/>
      <c r="G24" s="32"/>
      <c r="H24" s="10">
        <f t="shared" si="0"/>
        <v>0</v>
      </c>
      <c r="I24" s="12"/>
    </row>
    <row r="25" spans="1:10" x14ac:dyDescent="0.25">
      <c r="A25" s="10" t="s">
        <v>38</v>
      </c>
      <c r="B25" s="10" t="s">
        <v>32</v>
      </c>
      <c r="C25" s="10" t="s">
        <v>141</v>
      </c>
      <c r="D25" s="32"/>
      <c r="E25" s="32"/>
      <c r="F25" s="32"/>
      <c r="G25" s="32"/>
      <c r="H25" s="10">
        <f t="shared" si="0"/>
        <v>0</v>
      </c>
      <c r="I25" s="12"/>
    </row>
    <row r="26" spans="1:10" x14ac:dyDescent="0.25">
      <c r="A26" s="10" t="s">
        <v>149</v>
      </c>
      <c r="B26" s="10" t="s">
        <v>32</v>
      </c>
      <c r="C26" s="10" t="s">
        <v>240</v>
      </c>
      <c r="D26" s="32"/>
      <c r="E26" s="32"/>
      <c r="F26" s="32"/>
      <c r="G26" s="32"/>
      <c r="H26" s="10">
        <f t="shared" si="0"/>
        <v>0</v>
      </c>
      <c r="I26" s="12"/>
    </row>
    <row r="27" spans="1:10" x14ac:dyDescent="0.25">
      <c r="A27" s="10" t="s">
        <v>152</v>
      </c>
      <c r="B27" s="10" t="s">
        <v>142</v>
      </c>
      <c r="C27" s="10" t="s">
        <v>244</v>
      </c>
      <c r="D27" s="32"/>
      <c r="E27" s="32"/>
      <c r="F27" s="32"/>
      <c r="G27" s="32"/>
      <c r="H27" s="10">
        <f t="shared" si="0"/>
        <v>0</v>
      </c>
      <c r="I27" s="12" t="s">
        <v>206</v>
      </c>
      <c r="J27">
        <f>IF(H27=2,1,0)</f>
        <v>0</v>
      </c>
    </row>
    <row r="28" spans="1:10" x14ac:dyDescent="0.25">
      <c r="A28" s="10" t="s">
        <v>156</v>
      </c>
      <c r="B28" s="10" t="s">
        <v>142</v>
      </c>
      <c r="C28" s="10" t="s">
        <v>143</v>
      </c>
      <c r="D28" s="32"/>
      <c r="E28" s="32"/>
      <c r="F28" s="32"/>
      <c r="G28" s="32"/>
      <c r="H28" s="10">
        <f t="shared" ref="H28" si="3">IF(D28="x",2,IF(G28="x",2,0))</f>
        <v>0</v>
      </c>
      <c r="I28" s="12" t="s">
        <v>206</v>
      </c>
      <c r="J28">
        <f>IF(H28=2,1,0)</f>
        <v>0</v>
      </c>
    </row>
    <row r="29" spans="1:10" x14ac:dyDescent="0.25">
      <c r="A29" s="10" t="s">
        <v>157</v>
      </c>
      <c r="B29" s="10" t="s">
        <v>36</v>
      </c>
      <c r="C29" s="10" t="s">
        <v>144</v>
      </c>
      <c r="D29" s="32"/>
      <c r="E29" s="32"/>
      <c r="F29" s="32"/>
      <c r="G29" s="32"/>
      <c r="H29" s="10">
        <f t="shared" si="0"/>
        <v>0</v>
      </c>
      <c r="I29" s="12" t="s">
        <v>206</v>
      </c>
      <c r="J29">
        <f>IF(H29=2,1,0)</f>
        <v>0</v>
      </c>
    </row>
    <row r="30" spans="1:10" x14ac:dyDescent="0.25">
      <c r="A30" s="10" t="s">
        <v>238</v>
      </c>
      <c r="B30" s="10" t="s">
        <v>145</v>
      </c>
      <c r="C30" s="10" t="s">
        <v>146</v>
      </c>
      <c r="D30" s="32"/>
      <c r="E30" s="32"/>
      <c r="F30" s="32"/>
      <c r="G30" s="32"/>
      <c r="H30" s="10">
        <f t="shared" si="0"/>
        <v>0</v>
      </c>
      <c r="I30" s="12"/>
    </row>
    <row r="31" spans="1:10" x14ac:dyDescent="0.25">
      <c r="A31" s="10" t="s">
        <v>239</v>
      </c>
      <c r="B31" s="10" t="s">
        <v>147</v>
      </c>
      <c r="C31" s="10" t="s">
        <v>148</v>
      </c>
      <c r="D31" s="32"/>
      <c r="E31" s="32"/>
      <c r="F31" s="32"/>
      <c r="G31" s="32"/>
      <c r="H31" s="10">
        <f t="shared" si="0"/>
        <v>0</v>
      </c>
      <c r="I31" s="12" t="s">
        <v>206</v>
      </c>
      <c r="J31">
        <f>IF(H31=2,1,0)</f>
        <v>0</v>
      </c>
    </row>
    <row r="32" spans="1:10" x14ac:dyDescent="0.25">
      <c r="A32" s="10" t="s">
        <v>243</v>
      </c>
      <c r="B32" s="10" t="s">
        <v>147</v>
      </c>
      <c r="C32" s="10" t="s">
        <v>248</v>
      </c>
      <c r="D32" s="32"/>
      <c r="E32" s="32"/>
      <c r="F32" s="32"/>
      <c r="G32" s="32"/>
      <c r="H32" s="10"/>
      <c r="I32" s="12"/>
    </row>
    <row r="33" spans="1:10" x14ac:dyDescent="0.25">
      <c r="A33" s="10" t="s">
        <v>247</v>
      </c>
      <c r="B33" s="10" t="s">
        <v>150</v>
      </c>
      <c r="C33" s="10" t="s">
        <v>151</v>
      </c>
      <c r="D33" s="32"/>
      <c r="E33" s="32"/>
      <c r="F33" s="32"/>
      <c r="G33" s="32"/>
      <c r="H33" s="10">
        <f t="shared" si="0"/>
        <v>0</v>
      </c>
      <c r="I33" s="12"/>
    </row>
    <row r="34" spans="1:10" x14ac:dyDescent="0.25">
      <c r="A34" s="10" t="s">
        <v>249</v>
      </c>
      <c r="B34" s="10" t="s">
        <v>153</v>
      </c>
      <c r="C34" s="10" t="s">
        <v>154</v>
      </c>
      <c r="D34" s="32"/>
      <c r="E34" s="32"/>
      <c r="F34" s="32"/>
      <c r="G34" s="32"/>
      <c r="H34" s="10">
        <f t="shared" si="0"/>
        <v>0</v>
      </c>
      <c r="I34" s="12"/>
    </row>
    <row r="35" spans="1:10" x14ac:dyDescent="0.25">
      <c r="A35" s="33" t="s">
        <v>39</v>
      </c>
      <c r="B35" s="34"/>
      <c r="C35" s="34"/>
      <c r="D35" s="34"/>
      <c r="E35" s="34"/>
      <c r="F35" s="34"/>
      <c r="G35" s="34"/>
      <c r="H35" s="34"/>
    </row>
    <row r="36" spans="1:10" x14ac:dyDescent="0.25">
      <c r="A36" s="10" t="s">
        <v>40</v>
      </c>
      <c r="B36" s="10" t="s">
        <v>41</v>
      </c>
      <c r="C36" s="10" t="s">
        <v>42</v>
      </c>
      <c r="D36" s="32"/>
      <c r="E36" s="32"/>
      <c r="F36" s="32"/>
      <c r="G36" s="32"/>
      <c r="H36" s="10">
        <f t="shared" si="0"/>
        <v>0</v>
      </c>
      <c r="I36" s="12" t="s">
        <v>206</v>
      </c>
      <c r="J36">
        <f>IF(H36=2,1,0)</f>
        <v>0</v>
      </c>
    </row>
    <row r="37" spans="1:10" x14ac:dyDescent="0.25">
      <c r="A37" s="10" t="s">
        <v>43</v>
      </c>
      <c r="B37" s="10" t="s">
        <v>44</v>
      </c>
      <c r="C37" s="10" t="s">
        <v>241</v>
      </c>
      <c r="D37" s="32"/>
      <c r="E37" s="32"/>
      <c r="F37" s="32"/>
      <c r="G37" s="32"/>
      <c r="H37" s="10">
        <f t="shared" si="0"/>
        <v>0</v>
      </c>
      <c r="I37" s="12"/>
    </row>
    <row r="38" spans="1:10" x14ac:dyDescent="0.25">
      <c r="A38" s="10" t="s">
        <v>45</v>
      </c>
      <c r="B38" s="10" t="s">
        <v>46</v>
      </c>
      <c r="C38" s="10" t="s">
        <v>242</v>
      </c>
      <c r="D38" s="32"/>
      <c r="E38" s="32"/>
      <c r="F38" s="32"/>
      <c r="G38" s="32"/>
      <c r="H38" s="10">
        <f t="shared" si="0"/>
        <v>0</v>
      </c>
      <c r="I38" s="12" t="s">
        <v>206</v>
      </c>
      <c r="J38">
        <f>IF(H38=2,1,0)</f>
        <v>0</v>
      </c>
    </row>
    <row r="39" spans="1:10" x14ac:dyDescent="0.25">
      <c r="A39" s="10" t="s">
        <v>47</v>
      </c>
      <c r="B39" s="10" t="s">
        <v>48</v>
      </c>
      <c r="C39" s="10" t="s">
        <v>49</v>
      </c>
      <c r="D39" s="32"/>
      <c r="E39" s="32"/>
      <c r="F39" s="32"/>
      <c r="G39" s="32"/>
      <c r="H39" s="10">
        <f t="shared" si="0"/>
        <v>0</v>
      </c>
      <c r="I39" s="12"/>
    </row>
    <row r="40" spans="1:10" x14ac:dyDescent="0.25">
      <c r="A40" s="10" t="s">
        <v>50</v>
      </c>
      <c r="B40" s="10" t="s">
        <v>51</v>
      </c>
      <c r="C40" s="10" t="s">
        <v>250</v>
      </c>
      <c r="D40" s="32"/>
      <c r="E40" s="32"/>
      <c r="F40" s="32"/>
      <c r="G40" s="32"/>
      <c r="H40" s="10">
        <f t="shared" si="0"/>
        <v>0</v>
      </c>
      <c r="I40" s="12"/>
    </row>
    <row r="41" spans="1:10" x14ac:dyDescent="0.25">
      <c r="A41" s="10" t="s">
        <v>52</v>
      </c>
      <c r="B41" s="10" t="s">
        <v>53</v>
      </c>
      <c r="C41" s="10" t="s">
        <v>54</v>
      </c>
      <c r="D41" s="32"/>
      <c r="E41" s="32"/>
      <c r="F41" s="32"/>
      <c r="G41" s="32"/>
      <c r="H41" s="10">
        <f t="shared" si="0"/>
        <v>0</v>
      </c>
      <c r="I41" s="12" t="s">
        <v>206</v>
      </c>
      <c r="J41">
        <f>IF(H41=2,1,0)</f>
        <v>0</v>
      </c>
    </row>
    <row r="42" spans="1:10" x14ac:dyDescent="0.25">
      <c r="A42" s="10" t="s">
        <v>55</v>
      </c>
      <c r="B42" s="10" t="s">
        <v>56</v>
      </c>
      <c r="C42" s="10" t="s">
        <v>57</v>
      </c>
      <c r="D42" s="32"/>
      <c r="E42" s="32"/>
      <c r="F42" s="32"/>
      <c r="G42" s="32"/>
      <c r="H42" s="10">
        <f t="shared" si="0"/>
        <v>0</v>
      </c>
      <c r="I42" s="12"/>
    </row>
    <row r="43" spans="1:10" x14ac:dyDescent="0.25">
      <c r="A43" s="10" t="s">
        <v>58</v>
      </c>
      <c r="B43" s="10" t="s">
        <v>59</v>
      </c>
      <c r="C43" s="10" t="s">
        <v>60</v>
      </c>
      <c r="D43" s="32"/>
      <c r="E43" s="32"/>
      <c r="F43" s="32"/>
      <c r="G43" s="32"/>
      <c r="H43" s="10">
        <f t="shared" si="0"/>
        <v>0</v>
      </c>
      <c r="I43" s="12"/>
    </row>
    <row r="44" spans="1:10" x14ac:dyDescent="0.25">
      <c r="A44" s="36" t="s">
        <v>158</v>
      </c>
      <c r="B44" s="34"/>
      <c r="C44" s="34"/>
      <c r="D44" s="34"/>
      <c r="E44" s="34"/>
      <c r="F44" s="34"/>
      <c r="G44" s="34"/>
      <c r="H44" s="34"/>
    </row>
    <row r="45" spans="1:10" x14ac:dyDescent="0.25">
      <c r="A45" s="10" t="s">
        <v>62</v>
      </c>
      <c r="B45" s="10" t="s">
        <v>28</v>
      </c>
      <c r="C45" s="10" t="s">
        <v>236</v>
      </c>
      <c r="D45" s="32"/>
      <c r="E45" s="32"/>
      <c r="F45" s="32"/>
      <c r="G45" s="32"/>
      <c r="H45" s="10">
        <f t="shared" si="0"/>
        <v>0</v>
      </c>
      <c r="I45" s="12" t="s">
        <v>206</v>
      </c>
      <c r="J45">
        <f t="shared" ref="J45:J46" si="4">IF(H45=2,1,0)</f>
        <v>0</v>
      </c>
    </row>
    <row r="46" spans="1:10" x14ac:dyDescent="0.25">
      <c r="A46" s="10" t="s">
        <v>63</v>
      </c>
      <c r="B46" s="10" t="s">
        <v>159</v>
      </c>
      <c r="C46" s="10" t="s">
        <v>160</v>
      </c>
      <c r="D46" s="32"/>
      <c r="E46" s="32"/>
      <c r="F46" s="32"/>
      <c r="G46" s="32"/>
      <c r="H46" s="10">
        <f t="shared" si="0"/>
        <v>0</v>
      </c>
      <c r="I46" s="12" t="s">
        <v>206</v>
      </c>
      <c r="J46">
        <f t="shared" si="4"/>
        <v>0</v>
      </c>
    </row>
    <row r="47" spans="1:10" x14ac:dyDescent="0.25">
      <c r="A47" s="10" t="s">
        <v>64</v>
      </c>
      <c r="B47" s="10" t="s">
        <v>161</v>
      </c>
      <c r="C47" s="10" t="s">
        <v>162</v>
      </c>
      <c r="D47" s="32"/>
      <c r="E47" s="32"/>
      <c r="F47" s="32"/>
      <c r="G47" s="32"/>
      <c r="H47" s="10">
        <f t="shared" si="0"/>
        <v>0</v>
      </c>
      <c r="I47" s="12"/>
    </row>
    <row r="48" spans="1:10" x14ac:dyDescent="0.25">
      <c r="A48" s="10" t="s">
        <v>65</v>
      </c>
      <c r="B48" s="10" t="s">
        <v>163</v>
      </c>
      <c r="C48" s="10" t="s">
        <v>169</v>
      </c>
      <c r="D48" s="32"/>
      <c r="E48" s="32"/>
      <c r="F48" s="32"/>
      <c r="G48" s="32"/>
      <c r="H48" s="10">
        <f t="shared" si="0"/>
        <v>0</v>
      </c>
      <c r="I48" s="12" t="s">
        <v>206</v>
      </c>
      <c r="J48">
        <f>IF(H48=2,1,0)</f>
        <v>0</v>
      </c>
    </row>
    <row r="49" spans="1:10" x14ac:dyDescent="0.25">
      <c r="A49" s="10" t="s">
        <v>66</v>
      </c>
      <c r="B49" s="10" t="s">
        <v>164</v>
      </c>
      <c r="C49" s="10" t="s">
        <v>170</v>
      </c>
      <c r="D49" s="32"/>
      <c r="E49" s="32"/>
      <c r="F49" s="32"/>
      <c r="G49" s="32"/>
      <c r="H49" s="10">
        <f t="shared" si="0"/>
        <v>0</v>
      </c>
      <c r="I49" s="12"/>
    </row>
    <row r="50" spans="1:10" x14ac:dyDescent="0.25">
      <c r="A50" s="10" t="s">
        <v>69</v>
      </c>
      <c r="B50" s="10" t="s">
        <v>165</v>
      </c>
      <c r="C50" s="10" t="s">
        <v>166</v>
      </c>
      <c r="D50" s="32"/>
      <c r="E50" s="32"/>
      <c r="F50" s="32"/>
      <c r="G50" s="32"/>
      <c r="H50" s="10">
        <f t="shared" si="0"/>
        <v>0</v>
      </c>
      <c r="I50" s="12"/>
    </row>
    <row r="51" spans="1:10" x14ac:dyDescent="0.25">
      <c r="A51" s="10" t="s">
        <v>72</v>
      </c>
      <c r="B51" s="10" t="s">
        <v>167</v>
      </c>
      <c r="C51" s="10" t="s">
        <v>168</v>
      </c>
      <c r="D51" s="32"/>
      <c r="E51" s="32"/>
      <c r="F51" s="32"/>
      <c r="G51" s="32"/>
      <c r="H51" s="10">
        <f t="shared" si="0"/>
        <v>0</v>
      </c>
      <c r="I51" s="12"/>
    </row>
    <row r="52" spans="1:10" ht="30" x14ac:dyDescent="0.25">
      <c r="A52" s="21" t="s">
        <v>73</v>
      </c>
      <c r="B52" s="21" t="s">
        <v>171</v>
      </c>
      <c r="C52" s="20" t="s">
        <v>172</v>
      </c>
      <c r="D52" s="32"/>
      <c r="E52" s="32"/>
      <c r="F52" s="32"/>
      <c r="G52" s="32"/>
      <c r="H52" s="10">
        <f t="shared" si="0"/>
        <v>0</v>
      </c>
      <c r="I52" s="12"/>
    </row>
    <row r="53" spans="1:10" x14ac:dyDescent="0.25">
      <c r="A53" s="33" t="s">
        <v>74</v>
      </c>
      <c r="B53" s="34"/>
      <c r="C53" s="34"/>
      <c r="D53" s="34"/>
      <c r="E53" s="34"/>
      <c r="F53" s="34"/>
      <c r="G53" s="34"/>
      <c r="H53" s="34"/>
    </row>
    <row r="54" spans="1:10" x14ac:dyDescent="0.25">
      <c r="A54" s="10" t="s">
        <v>75</v>
      </c>
      <c r="B54" s="10" t="s">
        <v>76</v>
      </c>
      <c r="C54" s="10" t="s">
        <v>77</v>
      </c>
      <c r="D54" s="32"/>
      <c r="E54" s="32"/>
      <c r="F54" s="32"/>
      <c r="G54" s="32"/>
      <c r="H54" s="10">
        <f t="shared" si="0"/>
        <v>0</v>
      </c>
      <c r="I54" s="12" t="s">
        <v>206</v>
      </c>
      <c r="J54">
        <f>IF(H54=2,1,0)</f>
        <v>0</v>
      </c>
    </row>
    <row r="55" spans="1:10" x14ac:dyDescent="0.25">
      <c r="A55" s="10" t="s">
        <v>78</v>
      </c>
      <c r="B55" s="10" t="s">
        <v>79</v>
      </c>
      <c r="C55" s="10" t="s">
        <v>80</v>
      </c>
      <c r="D55" s="32"/>
      <c r="E55" s="32"/>
      <c r="F55" s="32"/>
      <c r="G55" s="32"/>
      <c r="H55" s="10">
        <f t="shared" si="0"/>
        <v>0</v>
      </c>
      <c r="I55" s="12"/>
    </row>
    <row r="56" spans="1:10" x14ac:dyDescent="0.25">
      <c r="A56" s="10" t="s">
        <v>81</v>
      </c>
      <c r="B56" s="10" t="s">
        <v>82</v>
      </c>
      <c r="C56" s="10" t="s">
        <v>83</v>
      </c>
      <c r="D56" s="32"/>
      <c r="E56" s="32"/>
      <c r="F56" s="32"/>
      <c r="G56" s="32"/>
      <c r="H56" s="10">
        <f t="shared" si="0"/>
        <v>0</v>
      </c>
      <c r="I56" s="12"/>
    </row>
    <row r="57" spans="1:10" x14ac:dyDescent="0.25">
      <c r="A57" s="10" t="s">
        <v>84</v>
      </c>
      <c r="B57" s="10" t="s">
        <v>85</v>
      </c>
      <c r="C57" s="10" t="s">
        <v>86</v>
      </c>
      <c r="D57" s="32"/>
      <c r="E57" s="32"/>
      <c r="F57" s="32"/>
      <c r="G57" s="32"/>
      <c r="H57" s="10">
        <f t="shared" si="0"/>
        <v>0</v>
      </c>
      <c r="I57" s="12" t="s">
        <v>206</v>
      </c>
      <c r="J57">
        <f>IF(H57=2,1,0)</f>
        <v>0</v>
      </c>
    </row>
    <row r="58" spans="1:10" x14ac:dyDescent="0.25">
      <c r="A58" s="10" t="s">
        <v>87</v>
      </c>
      <c r="B58" s="10" t="s">
        <v>88</v>
      </c>
      <c r="C58" s="10" t="s">
        <v>89</v>
      </c>
      <c r="D58" s="32"/>
      <c r="E58" s="32"/>
      <c r="F58" s="32"/>
      <c r="G58" s="32"/>
      <c r="H58" s="10">
        <f t="shared" si="0"/>
        <v>0</v>
      </c>
      <c r="I58" s="12"/>
    </row>
    <row r="59" spans="1:10" x14ac:dyDescent="0.25">
      <c r="A59" s="10" t="s">
        <v>90</v>
      </c>
      <c r="B59" s="10" t="s">
        <v>91</v>
      </c>
      <c r="C59" s="10" t="s">
        <v>92</v>
      </c>
      <c r="D59" s="32"/>
      <c r="E59" s="32"/>
      <c r="F59" s="32"/>
      <c r="G59" s="32"/>
      <c r="H59" s="10">
        <f t="shared" si="0"/>
        <v>0</v>
      </c>
      <c r="I59" s="12"/>
    </row>
    <row r="60" spans="1:10" x14ac:dyDescent="0.25">
      <c r="A60" s="10" t="s">
        <v>93</v>
      </c>
      <c r="B60" s="10" t="s">
        <v>94</v>
      </c>
      <c r="C60" s="10" t="s">
        <v>95</v>
      </c>
      <c r="D60" s="32"/>
      <c r="E60" s="32"/>
      <c r="F60" s="32"/>
      <c r="G60" s="32"/>
      <c r="H60" s="10">
        <f t="shared" si="0"/>
        <v>0</v>
      </c>
      <c r="I60" s="12" t="s">
        <v>206</v>
      </c>
      <c r="J60">
        <f>IF(H60=2,1,0)</f>
        <v>0</v>
      </c>
    </row>
    <row r="61" spans="1:10" x14ac:dyDescent="0.25">
      <c r="A61" s="10" t="s">
        <v>96</v>
      </c>
      <c r="B61" s="10" t="s">
        <v>97</v>
      </c>
      <c r="C61" s="10" t="s">
        <v>98</v>
      </c>
      <c r="D61" s="32"/>
      <c r="E61" s="32"/>
      <c r="F61" s="32"/>
      <c r="G61" s="32"/>
      <c r="H61" s="10">
        <f t="shared" si="0"/>
        <v>0</v>
      </c>
      <c r="I61" s="12"/>
    </row>
    <row r="63" spans="1:10" x14ac:dyDescent="0.25">
      <c r="G63" s="13"/>
    </row>
  </sheetData>
  <sheetProtection algorithmName="SHA-512" hashValue="CncU08HeiF3ymGUcRc0E5g03+KN7bEwZKfgzLk9vfdISIe11zuZaflj72RUz/YGWL6at/+ZNi83SI5Z3XN6hKQ==" saltValue="prH7xBWDLFJiXedEC9QwtQ==" spinCount="100000" sheet="1" objects="1" scenarios="1" selectLockedCells="1"/>
  <mergeCells count="6">
    <mergeCell ref="A53:H53"/>
    <mergeCell ref="A1:C1"/>
    <mergeCell ref="A8:H8"/>
    <mergeCell ref="A17:H17"/>
    <mergeCell ref="A35:H35"/>
    <mergeCell ref="A44:H44"/>
  </mergeCells>
  <phoneticPr fontId="12" type="noConversion"/>
  <dataValidations count="1">
    <dataValidation type="list" allowBlank="1" showInputMessage="1" showErrorMessage="1" errorTitle="Alleen x invullen" sqref="D54:G61 D45:G52 D36:G43 D18:G34 D9:G16" xr:uid="{4A0DB832-E295-4394-B191-68D3A4D91623}">
      <formula1>"x"</formula1>
    </dataValidation>
  </dataValidations>
  <pageMargins left="0.23622047244094491" right="0.23622047244094491" top="0.74803149606299213" bottom="0.74803149606299213" header="0.31496062992125984" footer="0.31496062992125984"/>
  <pageSetup paperSize="9" scale="79" fitToHeight="0" orientation="landscape" r:id="rId1"/>
  <headerFooter>
    <oddFooter>&amp;LVAN EYCK ADVIES 2025&amp;RZELFSCAN IMPORT &amp; PRODUCT COMPLIANCE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B1014-B87C-42D9-9A6B-4C8270674ADF}">
  <sheetPr>
    <pageSetUpPr fitToPage="1"/>
  </sheetPr>
  <dimension ref="A2:G49"/>
  <sheetViews>
    <sheetView topLeftCell="A13" workbookViewId="0">
      <selection activeCell="C4" sqref="C4"/>
    </sheetView>
  </sheetViews>
  <sheetFormatPr defaultRowHeight="15" x14ac:dyDescent="0.25"/>
  <cols>
    <col min="1" max="1" width="39.28515625" bestFit="1" customWidth="1"/>
    <col min="2" max="2" width="15.28515625" customWidth="1"/>
    <col min="3" max="3" width="17.42578125" customWidth="1"/>
    <col min="4" max="4" width="9.28515625" customWidth="1"/>
  </cols>
  <sheetData>
    <row r="2" spans="1:7" ht="21" x14ac:dyDescent="0.35">
      <c r="A2" s="8" t="s">
        <v>257</v>
      </c>
    </row>
    <row r="3" spans="1:7" ht="21" x14ac:dyDescent="0.35">
      <c r="A3" s="8"/>
    </row>
    <row r="4" spans="1:7" ht="21" x14ac:dyDescent="0.35">
      <c r="A4" s="8"/>
    </row>
    <row r="5" spans="1:7" ht="15" customHeight="1" x14ac:dyDescent="0.25">
      <c r="A5" s="37" t="s">
        <v>258</v>
      </c>
      <c r="B5" s="37"/>
      <c r="C5" s="37"/>
      <c r="D5" s="37"/>
      <c r="E5" s="37"/>
      <c r="F5" s="37"/>
      <c r="G5" s="37"/>
    </row>
    <row r="6" spans="1:7" x14ac:dyDescent="0.25">
      <c r="A6" s="37"/>
      <c r="B6" s="37"/>
      <c r="C6" s="37"/>
      <c r="D6" s="37"/>
      <c r="E6" s="37"/>
      <c r="F6" s="37"/>
      <c r="G6" s="37"/>
    </row>
    <row r="7" spans="1:7" x14ac:dyDescent="0.25">
      <c r="A7" s="37"/>
      <c r="B7" s="37"/>
      <c r="C7" s="37"/>
      <c r="D7" s="37"/>
      <c r="E7" s="37"/>
      <c r="F7" s="37"/>
      <c r="G7" s="37"/>
    </row>
    <row r="8" spans="1:7" ht="27" customHeight="1" x14ac:dyDescent="0.25">
      <c r="A8" s="37"/>
      <c r="B8" s="37"/>
      <c r="C8" s="37"/>
      <c r="D8" s="37"/>
      <c r="E8" s="37"/>
      <c r="F8" s="37"/>
      <c r="G8" s="37"/>
    </row>
    <row r="10" spans="1:7" ht="30" customHeight="1" x14ac:dyDescent="0.25">
      <c r="A10" s="16" t="s">
        <v>123</v>
      </c>
      <c r="B10" s="17" t="s">
        <v>114</v>
      </c>
      <c r="C10" s="17" t="s">
        <v>209</v>
      </c>
      <c r="D10" s="30"/>
      <c r="E10" s="7" t="s">
        <v>251</v>
      </c>
    </row>
    <row r="11" spans="1:7" x14ac:dyDescent="0.25">
      <c r="A11" s="16" t="s">
        <v>7</v>
      </c>
      <c r="B11" s="28" cm="1">
        <f t="array" ref="B11">SUM(Vragenlijst!H9:H16)/'Score en Interpretatie'!C4:C4</f>
        <v>0</v>
      </c>
      <c r="C11" s="27">
        <f>'Score en Interpretatie'!C32/'Score en Interpretatie'!B32</f>
        <v>0</v>
      </c>
      <c r="D11" s="23"/>
      <c r="E11" s="2" t="s">
        <v>252</v>
      </c>
    </row>
    <row r="12" spans="1:7" x14ac:dyDescent="0.25">
      <c r="A12" s="16" t="s">
        <v>155</v>
      </c>
      <c r="B12" s="28" cm="1">
        <f t="array" ref="B12">SUM(Vragenlijst!H18:H30)/'Score en Interpretatie'!C7:C7</f>
        <v>0</v>
      </c>
      <c r="C12" s="27">
        <f>'Score en Interpretatie'!C33/'Score en Interpretatie'!B33</f>
        <v>0</v>
      </c>
      <c r="D12" s="23"/>
      <c r="E12" s="2" t="s">
        <v>253</v>
      </c>
    </row>
    <row r="13" spans="1:7" x14ac:dyDescent="0.25">
      <c r="A13" s="16" t="s">
        <v>39</v>
      </c>
      <c r="B13" s="28" cm="1">
        <f t="array" ref="B13">SUM(Vragenlijst!H36:H43)/'Score en Interpretatie'!C10:C10</f>
        <v>0</v>
      </c>
      <c r="C13" s="27">
        <f>'Score en Interpretatie'!C34/'Score en Interpretatie'!B34</f>
        <v>0</v>
      </c>
      <c r="D13" s="23"/>
      <c r="E13" s="2" t="s">
        <v>254</v>
      </c>
    </row>
    <row r="14" spans="1:7" x14ac:dyDescent="0.25">
      <c r="A14" s="16" t="s">
        <v>106</v>
      </c>
      <c r="B14" s="28" cm="1">
        <f t="array" ref="B14">SUM(Vragenlijst!H45:H51)/'Score en Interpretatie'!C13:C13</f>
        <v>0</v>
      </c>
      <c r="C14" s="27">
        <f>'Score en Interpretatie'!C35/'Score en Interpretatie'!B35</f>
        <v>0</v>
      </c>
      <c r="D14" s="23"/>
      <c r="E14" s="2" t="s">
        <v>255</v>
      </c>
    </row>
    <row r="15" spans="1:7" ht="33.75" customHeight="1" x14ac:dyDescent="0.25">
      <c r="A15" s="16" t="s">
        <v>74</v>
      </c>
      <c r="B15" s="28" cm="1">
        <f t="array" ref="B15">SUM(Vragenlijst!H54:H61)/'Score en Interpretatie'!C16:C16</f>
        <v>0</v>
      </c>
      <c r="C15" s="27">
        <f>'Score en Interpretatie'!C36/'Score en Interpretatie'!B36</f>
        <v>0</v>
      </c>
    </row>
    <row r="16" spans="1:7" ht="15.75" thickBot="1" x14ac:dyDescent="0.3">
      <c r="A16" s="18" t="s">
        <v>124</v>
      </c>
      <c r="B16" s="29">
        <f>SUBTOTAL(101,Tabel1[Totaal Score])</f>
        <v>0</v>
      </c>
      <c r="C16" s="29">
        <f>SUBTOTAL(101,Tabel1[Score op kernvragen])</f>
        <v>0</v>
      </c>
    </row>
    <row r="17" customFormat="1" ht="15.75" thickTop="1" x14ac:dyDescent="0.25"/>
    <row r="43" spans="1:7" ht="15.75" x14ac:dyDescent="0.25">
      <c r="A43" s="9" t="s">
        <v>107</v>
      </c>
    </row>
    <row r="44" spans="1:7" ht="30" customHeight="1" x14ac:dyDescent="0.25">
      <c r="A44" s="39" t="str">
        <f>IF(B16&lt;0.26,'Score en Interpretatie'!B24,IF(B16&lt;0.51,'Score en Interpretatie'!B25,IF(B16&lt;0.75,'Score en Interpretatie'!B26,'Score en Interpretatie'!B27)))</f>
        <v>Hoog risico – Er zijn grote tekortkomingen in compliance, direct actie vereist.</v>
      </c>
      <c r="B44" s="39"/>
      <c r="C44" s="39"/>
      <c r="D44" s="39"/>
      <c r="E44" s="39"/>
      <c r="F44" s="39"/>
      <c r="G44" s="39"/>
    </row>
    <row r="45" spans="1:7" ht="15" customHeight="1" x14ac:dyDescent="0.25">
      <c r="A45" s="38" t="s">
        <v>126</v>
      </c>
      <c r="B45" s="38"/>
      <c r="C45" s="38"/>
      <c r="D45" s="38"/>
      <c r="E45" s="38"/>
      <c r="F45" s="38"/>
      <c r="G45" s="38"/>
    </row>
    <row r="46" spans="1:7" x14ac:dyDescent="0.25">
      <c r="A46" s="38"/>
      <c r="B46" s="38"/>
      <c r="C46" s="38"/>
      <c r="D46" s="38"/>
      <c r="E46" s="38"/>
      <c r="F46" s="38"/>
      <c r="G46" s="38"/>
    </row>
    <row r="47" spans="1:7" x14ac:dyDescent="0.25">
      <c r="A47" s="31"/>
      <c r="B47" s="31"/>
      <c r="C47" s="31"/>
      <c r="D47" s="31"/>
    </row>
    <row r="48" spans="1:7" x14ac:dyDescent="0.25">
      <c r="A48" t="s">
        <v>108</v>
      </c>
    </row>
    <row r="49" spans="1:1" x14ac:dyDescent="0.25">
      <c r="A49" t="s">
        <v>128</v>
      </c>
    </row>
  </sheetData>
  <sheetProtection algorithmName="SHA-512" hashValue="K9ytPJKGKBP92hDQkUC2Uy6fpG8mmYRjZCnCt2e8ERy+68fyewDcBdlzEGj6LhdNsIc6AdyhyEu65ZU3lAR2xA==" saltValue="K4l3QTnJ2E5AMCwf+F77hw==" spinCount="100000" sheet="1" objects="1" scenarios="1" selectLockedCells="1"/>
  <mergeCells count="3">
    <mergeCell ref="A45:G46"/>
    <mergeCell ref="A44:G44"/>
    <mergeCell ref="A5:G8"/>
  </mergeCells>
  <pageMargins left="0.23622047244094491" right="0.23622047244094491" top="0.74803149606299213" bottom="0.74803149606299213" header="0.31496062992125984" footer="0.31496062992125984"/>
  <pageSetup paperSize="9" scale="78" fitToHeight="0" orientation="portrait" r:id="rId1"/>
  <headerFooter>
    <oddFooter>&amp;LVAN EYCK ADVIES 2025&amp;RZELFSCAN IMPORT &amp; PRODUCT COMPLIANCE</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E6B96-D40A-4796-A3AA-704EBDD80D13}">
  <dimension ref="A1:G49"/>
  <sheetViews>
    <sheetView topLeftCell="A3" workbookViewId="0">
      <selection activeCell="A38" sqref="A38:B42"/>
    </sheetView>
  </sheetViews>
  <sheetFormatPr defaultRowHeight="15" x14ac:dyDescent="0.25"/>
  <cols>
    <col min="1" max="1" width="57.7109375" customWidth="1"/>
    <col min="2" max="2" width="26.140625" customWidth="1"/>
    <col min="3" max="3" width="15.42578125" customWidth="1"/>
    <col min="4" max="4" width="74.7109375" customWidth="1"/>
  </cols>
  <sheetData>
    <row r="1" spans="1:7" ht="18.75" x14ac:dyDescent="0.3">
      <c r="A1" s="6" t="s">
        <v>105</v>
      </c>
    </row>
    <row r="3" spans="1:7" ht="45" x14ac:dyDescent="0.25">
      <c r="A3" s="5" t="s">
        <v>99</v>
      </c>
      <c r="B3" s="5" t="s">
        <v>100</v>
      </c>
      <c r="C3" s="5" t="s">
        <v>101</v>
      </c>
      <c r="D3" s="5" t="s">
        <v>102</v>
      </c>
      <c r="E3" s="5" t="s">
        <v>121</v>
      </c>
      <c r="G3" s="25" t="s">
        <v>107</v>
      </c>
    </row>
    <row r="4" spans="1:7" x14ac:dyDescent="0.25">
      <c r="A4" s="40" t="s">
        <v>7</v>
      </c>
      <c r="B4" s="41">
        <v>8</v>
      </c>
      <c r="C4" s="41">
        <f>B4*2</f>
        <v>16</v>
      </c>
      <c r="D4" s="10" t="s">
        <v>192</v>
      </c>
      <c r="E4" s="10" t="s">
        <v>129</v>
      </c>
      <c r="G4" s="2" t="s">
        <v>178</v>
      </c>
    </row>
    <row r="5" spans="1:7" x14ac:dyDescent="0.25">
      <c r="A5" s="40"/>
      <c r="B5" s="41"/>
      <c r="C5" s="41"/>
      <c r="D5" s="10" t="s">
        <v>193</v>
      </c>
      <c r="E5" s="14" t="s">
        <v>122</v>
      </c>
      <c r="G5" s="2" t="s">
        <v>179</v>
      </c>
    </row>
    <row r="6" spans="1:7" x14ac:dyDescent="0.25">
      <c r="A6" s="40"/>
      <c r="B6" s="41"/>
      <c r="C6" s="41"/>
      <c r="D6" s="10" t="s">
        <v>194</v>
      </c>
      <c r="E6" s="15" t="s">
        <v>130</v>
      </c>
      <c r="G6" s="2" t="s">
        <v>180</v>
      </c>
    </row>
    <row r="7" spans="1:7" x14ac:dyDescent="0.25">
      <c r="A7" s="40" t="s">
        <v>26</v>
      </c>
      <c r="B7" s="41">
        <v>17</v>
      </c>
      <c r="C7" s="41">
        <f t="shared" ref="C7" si="0">B7*2</f>
        <v>34</v>
      </c>
      <c r="D7" s="10" t="s">
        <v>115</v>
      </c>
      <c r="E7" s="10" t="s">
        <v>129</v>
      </c>
      <c r="G7" t="s">
        <v>181</v>
      </c>
    </row>
    <row r="8" spans="1:7" x14ac:dyDescent="0.25">
      <c r="A8" s="40"/>
      <c r="B8" s="41"/>
      <c r="C8" s="41"/>
      <c r="D8" s="10" t="s">
        <v>195</v>
      </c>
      <c r="E8" s="14" t="s">
        <v>173</v>
      </c>
      <c r="G8" t="s">
        <v>196</v>
      </c>
    </row>
    <row r="9" spans="1:7" x14ac:dyDescent="0.25">
      <c r="A9" s="40"/>
      <c r="B9" s="41"/>
      <c r="C9" s="41"/>
      <c r="D9" s="10" t="s">
        <v>197</v>
      </c>
      <c r="E9" s="15" t="s">
        <v>174</v>
      </c>
      <c r="G9" t="s">
        <v>182</v>
      </c>
    </row>
    <row r="10" spans="1:7" x14ac:dyDescent="0.25">
      <c r="A10" s="40" t="s">
        <v>39</v>
      </c>
      <c r="B10" s="41">
        <v>8</v>
      </c>
      <c r="C10" s="41">
        <f t="shared" ref="C10" si="1">B10*2</f>
        <v>16</v>
      </c>
      <c r="D10" s="10" t="s">
        <v>116</v>
      </c>
      <c r="E10" s="10" t="s">
        <v>129</v>
      </c>
      <c r="G10" t="s">
        <v>183</v>
      </c>
    </row>
    <row r="11" spans="1:7" x14ac:dyDescent="0.25">
      <c r="A11" s="40"/>
      <c r="B11" s="41"/>
      <c r="C11" s="41"/>
      <c r="D11" s="10" t="s">
        <v>117</v>
      </c>
      <c r="E11" s="14" t="s">
        <v>122</v>
      </c>
      <c r="G11" t="s">
        <v>184</v>
      </c>
    </row>
    <row r="12" spans="1:7" x14ac:dyDescent="0.25">
      <c r="A12" s="40"/>
      <c r="B12" s="41"/>
      <c r="C12" s="41"/>
      <c r="D12" s="10" t="s">
        <v>198</v>
      </c>
      <c r="E12" s="15" t="s">
        <v>130</v>
      </c>
      <c r="G12" t="s">
        <v>185</v>
      </c>
    </row>
    <row r="13" spans="1:7" x14ac:dyDescent="0.25">
      <c r="A13" s="40" t="s">
        <v>61</v>
      </c>
      <c r="B13" s="41">
        <v>8</v>
      </c>
      <c r="C13" s="41">
        <f t="shared" ref="C13" si="2">B13*2</f>
        <v>16</v>
      </c>
      <c r="D13" s="10" t="s">
        <v>199</v>
      </c>
      <c r="E13" s="10" t="s">
        <v>129</v>
      </c>
      <c r="G13" t="s">
        <v>186</v>
      </c>
    </row>
    <row r="14" spans="1:7" x14ac:dyDescent="0.25">
      <c r="A14" s="40"/>
      <c r="B14" s="41"/>
      <c r="C14" s="41"/>
      <c r="D14" s="10" t="s">
        <v>200</v>
      </c>
      <c r="E14" s="14" t="s">
        <v>122</v>
      </c>
      <c r="G14" t="s">
        <v>187</v>
      </c>
    </row>
    <row r="15" spans="1:7" x14ac:dyDescent="0.25">
      <c r="A15" s="40"/>
      <c r="B15" s="41"/>
      <c r="C15" s="41"/>
      <c r="D15" s="10" t="s">
        <v>201</v>
      </c>
      <c r="E15" s="15" t="s">
        <v>130</v>
      </c>
      <c r="G15" t="s">
        <v>188</v>
      </c>
    </row>
    <row r="16" spans="1:7" x14ac:dyDescent="0.25">
      <c r="A16" s="40" t="s">
        <v>74</v>
      </c>
      <c r="B16" s="41">
        <v>8</v>
      </c>
      <c r="C16" s="41">
        <f t="shared" ref="C16" si="3">B16*2</f>
        <v>16</v>
      </c>
      <c r="D16" s="10" t="s">
        <v>118</v>
      </c>
      <c r="E16" s="10" t="s">
        <v>129</v>
      </c>
      <c r="G16" t="s">
        <v>189</v>
      </c>
    </row>
    <row r="17" spans="1:7" x14ac:dyDescent="0.25">
      <c r="A17" s="40"/>
      <c r="B17" s="41"/>
      <c r="C17" s="41"/>
      <c r="D17" s="10" t="s">
        <v>119</v>
      </c>
      <c r="E17" s="14" t="s">
        <v>122</v>
      </c>
      <c r="G17" t="s">
        <v>190</v>
      </c>
    </row>
    <row r="18" spans="1:7" x14ac:dyDescent="0.25">
      <c r="A18" s="40"/>
      <c r="B18" s="41"/>
      <c r="C18" s="41"/>
      <c r="D18" s="10" t="s">
        <v>120</v>
      </c>
      <c r="E18" s="15" t="s">
        <v>130</v>
      </c>
      <c r="G18" t="s">
        <v>191</v>
      </c>
    </row>
    <row r="20" spans="1:7" x14ac:dyDescent="0.25">
      <c r="C20">
        <f>SUM(C4:C18)</f>
        <v>98</v>
      </c>
    </row>
    <row r="21" spans="1:7" ht="23.25" x14ac:dyDescent="0.25">
      <c r="A21" s="3"/>
      <c r="C21" s="3"/>
    </row>
    <row r="23" spans="1:7" x14ac:dyDescent="0.25">
      <c r="A23" s="4" t="s">
        <v>103</v>
      </c>
      <c r="B23" s="7" t="s">
        <v>102</v>
      </c>
    </row>
    <row r="24" spans="1:7" x14ac:dyDescent="0.25">
      <c r="A24" s="4" t="s">
        <v>104</v>
      </c>
      <c r="B24" s="2" t="s">
        <v>127</v>
      </c>
    </row>
    <row r="25" spans="1:7" x14ac:dyDescent="0.25">
      <c r="A25" s="4" t="s">
        <v>175</v>
      </c>
      <c r="B25" s="2" t="s">
        <v>202</v>
      </c>
    </row>
    <row r="26" spans="1:7" x14ac:dyDescent="0.25">
      <c r="A26" s="4" t="s">
        <v>176</v>
      </c>
      <c r="B26" s="2" t="s">
        <v>203</v>
      </c>
    </row>
    <row r="27" spans="1:7" x14ac:dyDescent="0.25">
      <c r="A27" s="4" t="s">
        <v>177</v>
      </c>
      <c r="B27" s="2" t="s">
        <v>204</v>
      </c>
    </row>
    <row r="31" spans="1:7" ht="60" x14ac:dyDescent="0.25">
      <c r="A31" s="5" t="s">
        <v>99</v>
      </c>
      <c r="B31" s="5" t="s">
        <v>207</v>
      </c>
      <c r="C31" s="5" t="s">
        <v>208</v>
      </c>
    </row>
    <row r="32" spans="1:7" x14ac:dyDescent="0.25">
      <c r="A32" s="22" t="s">
        <v>7</v>
      </c>
      <c r="B32" s="26">
        <v>3</v>
      </c>
      <c r="C32" s="26">
        <f>SUM(Vragenlijst!J9:J16)</f>
        <v>0</v>
      </c>
    </row>
    <row r="33" spans="1:3" x14ac:dyDescent="0.25">
      <c r="A33" s="22" t="s">
        <v>26</v>
      </c>
      <c r="B33" s="26">
        <v>8</v>
      </c>
      <c r="C33" s="26">
        <f>SUM(Vragenlijst!J18:J34)</f>
        <v>0</v>
      </c>
    </row>
    <row r="34" spans="1:3" x14ac:dyDescent="0.25">
      <c r="A34" s="22" t="s">
        <v>39</v>
      </c>
      <c r="B34" s="26">
        <v>3</v>
      </c>
      <c r="C34" s="26">
        <f>SUM(Vragenlijst!J36:J43)</f>
        <v>0</v>
      </c>
    </row>
    <row r="35" spans="1:3" x14ac:dyDescent="0.25">
      <c r="A35" s="22" t="s">
        <v>61</v>
      </c>
      <c r="B35" s="26">
        <v>3</v>
      </c>
      <c r="C35" s="26">
        <f>SUM(Vragenlijst!J45:J52)</f>
        <v>0</v>
      </c>
    </row>
    <row r="36" spans="1:3" x14ac:dyDescent="0.25">
      <c r="A36" s="22" t="s">
        <v>74</v>
      </c>
      <c r="B36" s="26">
        <v>3</v>
      </c>
      <c r="C36" s="26">
        <f>SUM(Vragenlijst!J54:J61)</f>
        <v>0</v>
      </c>
    </row>
    <row r="38" spans="1:3" x14ac:dyDescent="0.25">
      <c r="A38" s="4" t="s">
        <v>101</v>
      </c>
      <c r="B38" s="4" t="s">
        <v>107</v>
      </c>
      <c r="C38" s="25" t="s">
        <v>210</v>
      </c>
    </row>
    <row r="39" spans="1:3" x14ac:dyDescent="0.25">
      <c r="A39" s="24" t="s">
        <v>211</v>
      </c>
      <c r="B39" s="23" t="s">
        <v>212</v>
      </c>
      <c r="C39" s="2" t="s">
        <v>213</v>
      </c>
    </row>
    <row r="40" spans="1:3" x14ac:dyDescent="0.25">
      <c r="A40" s="24" t="s">
        <v>214</v>
      </c>
      <c r="B40" s="23" t="s">
        <v>215</v>
      </c>
      <c r="C40" s="2" t="s">
        <v>216</v>
      </c>
    </row>
    <row r="41" spans="1:3" x14ac:dyDescent="0.25">
      <c r="A41" s="24" t="s">
        <v>217</v>
      </c>
      <c r="B41" s="23" t="s">
        <v>218</v>
      </c>
      <c r="C41" s="2" t="s">
        <v>219</v>
      </c>
    </row>
    <row r="42" spans="1:3" ht="30" x14ac:dyDescent="0.25">
      <c r="A42" s="24" t="s">
        <v>220</v>
      </c>
      <c r="B42" s="23" t="s">
        <v>232</v>
      </c>
      <c r="C42" s="2" t="s">
        <v>221</v>
      </c>
    </row>
    <row r="43" spans="1:3" x14ac:dyDescent="0.25">
      <c r="C43" s="2"/>
    </row>
    <row r="44" spans="1:3" x14ac:dyDescent="0.25">
      <c r="C44" s="2"/>
    </row>
    <row r="45" spans="1:3" x14ac:dyDescent="0.25">
      <c r="A45" s="4" t="s">
        <v>101</v>
      </c>
      <c r="B45" s="4" t="s">
        <v>107</v>
      </c>
      <c r="C45" s="25" t="s">
        <v>222</v>
      </c>
    </row>
    <row r="46" spans="1:3" ht="30" x14ac:dyDescent="0.25">
      <c r="A46" s="24" t="s">
        <v>211</v>
      </c>
      <c r="B46" s="23" t="s">
        <v>223</v>
      </c>
      <c r="C46" s="2" t="s">
        <v>224</v>
      </c>
    </row>
    <row r="47" spans="1:3" ht="30" x14ac:dyDescent="0.25">
      <c r="A47" s="24" t="s">
        <v>214</v>
      </c>
      <c r="B47" s="23" t="s">
        <v>225</v>
      </c>
      <c r="C47" s="2" t="s">
        <v>226</v>
      </c>
    </row>
    <row r="48" spans="1:3" ht="30" x14ac:dyDescent="0.25">
      <c r="A48" s="24" t="s">
        <v>217</v>
      </c>
      <c r="B48" s="23" t="s">
        <v>227</v>
      </c>
      <c r="C48" s="2" t="s">
        <v>228</v>
      </c>
    </row>
    <row r="49" spans="1:3" x14ac:dyDescent="0.25">
      <c r="A49" s="24" t="s">
        <v>220</v>
      </c>
      <c r="B49" s="23" t="s">
        <v>229</v>
      </c>
      <c r="C49" s="2" t="s">
        <v>230</v>
      </c>
    </row>
  </sheetData>
  <mergeCells count="15">
    <mergeCell ref="A16:A18"/>
    <mergeCell ref="B16:B18"/>
    <mergeCell ref="C16:C18"/>
    <mergeCell ref="A10:A12"/>
    <mergeCell ref="B10:B12"/>
    <mergeCell ref="C10:C12"/>
    <mergeCell ref="A13:A15"/>
    <mergeCell ref="B13:B15"/>
    <mergeCell ref="C13:C15"/>
    <mergeCell ref="A4:A6"/>
    <mergeCell ref="B4:B6"/>
    <mergeCell ref="C4:C6"/>
    <mergeCell ref="A7:A9"/>
    <mergeCell ref="B7:B9"/>
    <mergeCell ref="C7:C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6319D-9EC2-45C4-8535-224AF1940BBA}">
  <sheetPr>
    <pageSetUpPr fitToPage="1"/>
  </sheetPr>
  <dimension ref="A2:G54"/>
  <sheetViews>
    <sheetView workbookViewId="0">
      <selection activeCell="D10" sqref="D10"/>
    </sheetView>
  </sheetViews>
  <sheetFormatPr defaultRowHeight="15" x14ac:dyDescent="0.25"/>
  <cols>
    <col min="1" max="1" width="39.28515625" bestFit="1" customWidth="1"/>
    <col min="2" max="2" width="9.28515625" customWidth="1"/>
    <col min="3" max="3" width="12.5703125" customWidth="1"/>
    <col min="4" max="4" width="63.7109375" bestFit="1" customWidth="1"/>
  </cols>
  <sheetData>
    <row r="2" spans="1:7" ht="21" x14ac:dyDescent="0.35">
      <c r="A2" s="8" t="s">
        <v>235</v>
      </c>
    </row>
    <row r="3" spans="1:7" ht="21" x14ac:dyDescent="0.35">
      <c r="A3" s="8"/>
    </row>
    <row r="4" spans="1:7" ht="21" x14ac:dyDescent="0.35">
      <c r="A4" s="8"/>
    </row>
    <row r="5" spans="1:7" ht="15" customHeight="1" x14ac:dyDescent="0.25">
      <c r="A5" s="37" t="s">
        <v>125</v>
      </c>
      <c r="B5" s="37"/>
      <c r="C5" s="37"/>
      <c r="D5" s="37"/>
      <c r="E5" s="17"/>
      <c r="F5" s="17"/>
      <c r="G5" s="17"/>
    </row>
    <row r="6" spans="1:7" x14ac:dyDescent="0.25">
      <c r="A6" s="37"/>
      <c r="B6" s="37"/>
      <c r="C6" s="37"/>
      <c r="D6" s="37"/>
      <c r="E6" s="17"/>
      <c r="F6" s="17"/>
      <c r="G6" s="17"/>
    </row>
    <row r="7" spans="1:7" x14ac:dyDescent="0.25">
      <c r="A7" s="37"/>
      <c r="B7" s="37"/>
      <c r="C7" s="37"/>
      <c r="D7" s="37"/>
      <c r="E7" s="17"/>
      <c r="F7" s="17"/>
      <c r="G7" s="17"/>
    </row>
    <row r="8" spans="1:7" x14ac:dyDescent="0.25">
      <c r="A8" s="37"/>
      <c r="B8" s="37"/>
      <c r="C8" s="37"/>
      <c r="D8" s="37"/>
      <c r="E8" s="17"/>
      <c r="F8" s="17"/>
      <c r="G8" s="17"/>
    </row>
    <row r="10" spans="1:7" ht="30" customHeight="1" x14ac:dyDescent="0.25">
      <c r="A10" s="16" t="s">
        <v>123</v>
      </c>
      <c r="B10" s="17" t="s">
        <v>114</v>
      </c>
      <c r="C10" s="17" t="s">
        <v>209</v>
      </c>
      <c r="D10" t="s">
        <v>231</v>
      </c>
    </row>
    <row r="11" spans="1:7" x14ac:dyDescent="0.25">
      <c r="A11" s="16" t="s">
        <v>7</v>
      </c>
      <c r="B11" s="28" cm="1">
        <f t="array" ref="B11">SUM(Vragenlijst!H9:H16)/'Score en Interpretatie'!C4:C4</f>
        <v>0</v>
      </c>
      <c r="C11" s="27">
        <f>'Score en Interpretatie'!C32/'Score en Interpretatie'!B32</f>
        <v>0</v>
      </c>
      <c r="D11" t="str">
        <f>_xlfn.CONCAT(IF(B11&lt;0.26,'Score en Interpretatie'!B39, IF(B11&lt;0.51,'Score en Interpretatie'!B40, IF(B11&lt;0.75,'Score en Interpretatie'!B41, 'Score en Interpretatie'!B42)))," ",IF(C11&lt;0.26,'Score en Interpretatie'!B46, IF(C11&lt;0.51,'Score en Interpretatie'!B47, IF(C11&lt;0.75,'Score en Interpretatie'!D48, 'Score en Interpretatie'!B49))))</f>
        <v>🔴 Onvoldoende naleving 🔴 Kernvoorwaarden ontbreken</v>
      </c>
    </row>
    <row r="12" spans="1:7" x14ac:dyDescent="0.25">
      <c r="A12" s="16" t="s">
        <v>155</v>
      </c>
      <c r="B12" s="28" cm="1">
        <f t="array" ref="B12">SUM(Vragenlijst!H18:H30)/'Score en Interpretatie'!C7:C7</f>
        <v>0</v>
      </c>
      <c r="C12" s="27">
        <f>'Score en Interpretatie'!C33/'Score en Interpretatie'!B33</f>
        <v>0</v>
      </c>
      <c r="D12" t="str">
        <f>_xlfn.CONCAT(IF(B12&lt;0.26,'Score en Interpretatie'!B39, IF(B12&lt;0.51,'Score en Interpretatie'!B40, IF(B12&lt;0.75,'Score en Interpretatie'!B41, 'Score en Interpretatie'!B42)))," ",IF(C12&lt;0.26,'Score en Interpretatie'!B46, IF(C12&lt;0.51,'Score en Interpretatie'!B47, IF(C12&lt;0.75,'Score en Interpretatie'!D48, 'Score en Interpretatie'!B49))))</f>
        <v>🔴 Onvoldoende naleving 🔴 Kernvoorwaarden ontbreken</v>
      </c>
    </row>
    <row r="13" spans="1:7" x14ac:dyDescent="0.25">
      <c r="A13" s="16" t="s">
        <v>39</v>
      </c>
      <c r="B13" s="28" cm="1">
        <f t="array" ref="B13">SUM(Vragenlijst!H36:H43)/'Score en Interpretatie'!C10:C10</f>
        <v>0</v>
      </c>
      <c r="C13" s="27">
        <f>'Score en Interpretatie'!C34/'Score en Interpretatie'!B34</f>
        <v>0</v>
      </c>
      <c r="D13" t="str">
        <f>_xlfn.CONCAT(IF(B13&lt;0.26,'Score en Interpretatie'!B39, IF(B13&lt;0.51,'Score en Interpretatie'!B40, IF(B13&lt;0.75,'Score en Interpretatie'!B41, 'Score en Interpretatie'!B42)))," ",IF(C13&lt;0.26,'Score en Interpretatie'!B46, IF(C13&lt;0.51,'Score en Interpretatie'!B47, IF(C13&lt;0.75,'Score en Interpretatie'!B48, 'Score en Interpretatie'!B49))))</f>
        <v>🔴 Onvoldoende naleving 🔴 Kernvoorwaarden ontbreken</v>
      </c>
    </row>
    <row r="14" spans="1:7" x14ac:dyDescent="0.25">
      <c r="A14" s="16" t="s">
        <v>106</v>
      </c>
      <c r="B14" s="28" cm="1">
        <f t="array" ref="B14">SUM(Vragenlijst!H45:H51)/'Score en Interpretatie'!C13:C13</f>
        <v>0</v>
      </c>
      <c r="C14" s="27">
        <f>'Score en Interpretatie'!C35/'Score en Interpretatie'!B35</f>
        <v>0</v>
      </c>
      <c r="D14" t="str">
        <f>_xlfn.CONCAT(IF(B14&lt;0.26,'Score en Interpretatie'!B39, IF(B14&lt;0.51,'Score en Interpretatie'!B40, IF(B14&lt;0.75,'Score en Interpretatie'!B41, 'Score en Interpretatie'!B42)))," ",IF(C14&lt;0.26,'Score en Interpretatie'!B46, IF(C14&lt;0.51,'Score en Interpretatie'!B47, IF(C14&lt;0.75,'Score en Interpretatie'!D48, 'Score en Interpretatie'!B49))))</f>
        <v>🔴 Onvoldoende naleving 🔴 Kernvoorwaarden ontbreken</v>
      </c>
    </row>
    <row r="15" spans="1:7" ht="33.75" customHeight="1" x14ac:dyDescent="0.25">
      <c r="A15" s="16" t="s">
        <v>74</v>
      </c>
      <c r="B15" s="28" cm="1">
        <f t="array" ref="B15">SUM(Vragenlijst!H54:H61)/'Score en Interpretatie'!C16:C16</f>
        <v>0</v>
      </c>
      <c r="C15" s="27">
        <f>'Score en Interpretatie'!C36/'Score en Interpretatie'!B36</f>
        <v>0</v>
      </c>
      <c r="D15" t="str">
        <f>_xlfn.CONCAT(IF(B15&lt;0.26,'Score en Interpretatie'!B39, IF(B15&lt;0.51,'Score en Interpretatie'!B40, IF(B15&lt;0.75,'Score en Interpretatie'!B41, 'Score en Interpretatie'!B42)))," ",IF(C15&lt;0.26,'Score en Interpretatie'!B46, IF(C15&lt;0.51,'Score en Interpretatie'!B47, IF(C15&lt;0.75,'Score en Interpretatie'!D48, 'Score en Interpretatie'!B49))))</f>
        <v>🔴 Onvoldoende naleving 🔴 Kernvoorwaarden ontbreken</v>
      </c>
    </row>
    <row r="16" spans="1:7" ht="15.75" thickBot="1" x14ac:dyDescent="0.3">
      <c r="A16" s="18" t="s">
        <v>124</v>
      </c>
      <c r="B16" s="29">
        <f>SUBTOTAL(101,Tabel13[Totaal Score])</f>
        <v>0</v>
      </c>
      <c r="C16" s="29">
        <f>SUBTOTAL(101,Tabel13[Score op kernvragen])</f>
        <v>0</v>
      </c>
      <c r="D16" s="29"/>
    </row>
    <row r="17" ht="15.75" thickTop="1" x14ac:dyDescent="0.25"/>
    <row r="43" spans="1:7" ht="15.75" x14ac:dyDescent="0.25">
      <c r="A43" s="9" t="s">
        <v>107</v>
      </c>
    </row>
    <row r="44" spans="1:7" ht="30" customHeight="1" x14ac:dyDescent="0.25">
      <c r="A44" s="39" t="str">
        <f>IF(B16&lt;0.26,'Score en Interpretatie'!B24,IF(B16&lt;0.51,'Score en Interpretatie'!B25,IF(B16&lt;0.75,'Score en Interpretatie'!B26,'Score en Interpretatie'!B27)))</f>
        <v>Hoog risico – Er zijn grote tekortkomingen in compliance, direct actie vereist.</v>
      </c>
      <c r="B44" s="39"/>
      <c r="C44" s="39"/>
      <c r="D44" s="39"/>
      <c r="E44" s="39"/>
      <c r="F44" s="39"/>
      <c r="G44" s="39"/>
    </row>
    <row r="45" spans="1:7" ht="55.5" customHeight="1" x14ac:dyDescent="0.25">
      <c r="A45" s="42" t="str">
        <f>_xlfn.CONCAT("Bedrijfs- en leveranciersinformatie : ",IF(B11&lt;0.26,'Score en Interpretatie'!C39, IF(B11&lt;0.51,'Score en Interpretatie'!C40, IF(B11&lt;0.75,'Score en Interpretatie'!C41, 'Score en Interpretatie'!C42)))," ",IF(C11&lt;0.26,'Score en Interpretatie'!C46, IF(C11&lt;0.51,'Score en Interpretatie'!C47, IF(C11&lt;0.75,'Score en Interpretatie'!V48, 'Score en Interpretatie'!C49))))</f>
        <v>Bedrijfs- en leveranciersinformatie : De meeste onderdelen van het import- en complianceproces ontbreken of worden niet structureel toegepast. Grote risico’s bij inspectie of douanecontrole. De essentiële eisen voor productveiligheid, documentatie of importverantwoordelijkheid zijn niet ingevuld. Hoog risico op non-compliance.</v>
      </c>
      <c r="B45" s="42"/>
      <c r="C45" s="42"/>
      <c r="D45" s="42"/>
      <c r="E45" s="30"/>
      <c r="F45" s="30"/>
      <c r="G45" s="30"/>
    </row>
    <row r="46" spans="1:7" ht="56.25" customHeight="1" x14ac:dyDescent="0.25">
      <c r="A46" s="42" t="str">
        <f>_xlfn.CONCAT("Productveiligheid &amp; Conformiteit : ",IF(B12&lt;0.26,'Score en Interpretatie'!C39, IF(B12&lt;0.51,'Score en Interpretatie'!C40, IF(B12&lt;0.75,'Score en Interpretatie'!C41, 'Score en Interpretatie'!C42)))," ",IF(C12&lt;0.26,'Score en Interpretatie'!C46, IF(C12&lt;0.51,'Score en Interpretatie'!C47, IF(C12&lt;0.75,'Score en Interpretatie'!V48, 'Score en Interpretatie'!C49))))</f>
        <v>Productveiligheid &amp; Conformiteit : De meeste onderdelen van het import- en complianceproces ontbreken of worden niet structureel toegepast. Grote risico’s bij inspectie of douanecontrole. De essentiële eisen voor productveiligheid, documentatie of importverantwoordelijkheid zijn niet ingevuld. Hoog risico op non-compliance.</v>
      </c>
      <c r="B46" s="42"/>
      <c r="C46" s="42"/>
      <c r="D46" s="42"/>
      <c r="E46" s="30"/>
      <c r="F46" s="30"/>
      <c r="G46" s="30"/>
    </row>
    <row r="47" spans="1:7" ht="50.25" customHeight="1" x14ac:dyDescent="0.25">
      <c r="A47" s="42" t="str">
        <f>_xlfn.CONCAT("Duurzaamheid, Recycling &amp; UPV : ",IF(B13&lt;0.26,'Score en Interpretatie'!C39, IF(B13&lt;0.51,'Score en Interpretatie'!C40, IF(B13&lt;0.75,'Score en Interpretatie'!C41, 'Score en Interpretatie'!C42)))," ",IF(C13&lt;0.26,'Score en Interpretatie'!C46, IF(C13&lt;0.51,'Score en Interpretatie'!C47, IF(C13&lt;0.75,'Score en Interpretatie'!V48, 'Score en Interpretatie'!C49))))</f>
        <v>Duurzaamheid, Recycling &amp; UPV : De meeste onderdelen van het import- en complianceproces ontbreken of worden niet structureel toegepast. Grote risico’s bij inspectie of douanecontrole. De essentiële eisen voor productveiligheid, documentatie of importverantwoordelijkheid zijn niet ingevuld. Hoog risico op non-compliance.</v>
      </c>
      <c r="B47" s="42"/>
      <c r="C47" s="42"/>
      <c r="D47" s="42"/>
      <c r="E47" s="30"/>
      <c r="F47" s="30"/>
      <c r="G47" s="30"/>
    </row>
    <row r="48" spans="1:7" ht="55.5" customHeight="1" x14ac:dyDescent="0.25">
      <c r="A48" s="42" t="str">
        <f>_xlfn.CONCAT("Productclassificatie &amp; EU-verplichtingen : ",IF(B14&lt;0.26,'Score en Interpretatie'!C39, IF(B14&lt;0.51,'Score en Interpretatie'!C40, IF(B14&lt;0.75,'Score en Interpretatie'!C41, 'Score en Interpretatie'!C42)))," ",IF(C14&lt;0.26,'Score en Interpretatie'!C46, IF(C14&lt;0.51,'Score en Interpretatie'!C47, IF(C14&lt;0.75,'Score en Interpretatie'!V48, 'Score en Interpretatie'!C49))))</f>
        <v>Productclassificatie &amp; EU-verplichtingen : De meeste onderdelen van het import- en complianceproces ontbreken of worden niet structureel toegepast. Grote risico’s bij inspectie of douanecontrole. De essentiële eisen voor productveiligheid, documentatie of importverantwoordelijkheid zijn niet ingevuld. Hoog risico op non-compliance.</v>
      </c>
      <c r="B48" s="42"/>
      <c r="C48" s="42"/>
      <c r="D48" s="42"/>
      <c r="E48" s="30"/>
      <c r="F48" s="30"/>
      <c r="G48" s="30"/>
    </row>
    <row r="49" spans="1:7" ht="55.5" customHeight="1" x14ac:dyDescent="0.25">
      <c r="A49" s="42" t="str">
        <f>_xlfn.CONCAT("Organisatie &amp; interne borging : ",IF(B15&lt;0.26,'Score en Interpretatie'!C39, IF(B15&lt;0.51,'Score en Interpretatie'!C40, IF(B15&lt;0.75,'Score en Interpretatie'!C41, 'Score en Interpretatie'!C42)))," ",IF(C15&lt;0.26,'Score en Interpretatie'!C46, IF(C15&lt;0.51,'Score en Interpretatie'!C47, IF(C15&lt;0.75,'Score en Interpretatie'!V48, 'Score en Interpretatie'!C49))))</f>
        <v>Organisatie &amp; interne borging : De meeste onderdelen van het import- en complianceproces ontbreken of worden niet structureel toegepast. Grote risico’s bij inspectie of douanecontrole. De essentiële eisen voor productveiligheid, documentatie of importverantwoordelijkheid zijn niet ingevuld. Hoog risico op non-compliance.</v>
      </c>
      <c r="B49" s="42"/>
      <c r="C49" s="42"/>
      <c r="D49" s="42"/>
      <c r="E49" s="30"/>
      <c r="F49" s="30"/>
      <c r="G49" s="30"/>
    </row>
    <row r="51" spans="1:7" ht="15" customHeight="1" x14ac:dyDescent="0.25">
      <c r="A51" s="38" t="s">
        <v>126</v>
      </c>
      <c r="B51" s="38"/>
      <c r="C51" s="38"/>
      <c r="D51" s="38"/>
    </row>
    <row r="52" spans="1:7" x14ac:dyDescent="0.25">
      <c r="A52" s="38"/>
      <c r="B52" s="38"/>
      <c r="C52" s="38"/>
      <c r="D52" s="38"/>
    </row>
    <row r="53" spans="1:7" x14ac:dyDescent="0.25">
      <c r="A53" t="s">
        <v>108</v>
      </c>
    </row>
    <row r="54" spans="1:7" x14ac:dyDescent="0.25">
      <c r="A54" t="s">
        <v>128</v>
      </c>
    </row>
  </sheetData>
  <mergeCells count="8">
    <mergeCell ref="A49:D49"/>
    <mergeCell ref="A51:D52"/>
    <mergeCell ref="A5:D8"/>
    <mergeCell ref="A44:G44"/>
    <mergeCell ref="A45:D45"/>
    <mergeCell ref="A46:D46"/>
    <mergeCell ref="A47:D47"/>
    <mergeCell ref="A48:D48"/>
  </mergeCells>
  <pageMargins left="0.25" right="0.25" top="0.75" bottom="0.75" header="0.3" footer="0.3"/>
  <pageSetup paperSize="9" scale="64" fitToHeight="0" orientation="portrait" r:id="rId1"/>
  <headerFooter>
    <oddFooter>&amp;LVAN EYCK ADVIES 2025&amp;REU Product import compliance zelfscan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Vragenlijst</vt:lpstr>
      <vt:lpstr>Score zelfscan</vt:lpstr>
      <vt:lpstr>Score en Interpretatie</vt:lpstr>
      <vt:lpstr>Score zelfscan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Monique van Eyck</cp:lastModifiedBy>
  <cp:lastPrinted>2025-10-15T12:30:22Z</cp:lastPrinted>
  <dcterms:created xsi:type="dcterms:W3CDTF">2025-10-14T09:45:24Z</dcterms:created>
  <dcterms:modified xsi:type="dcterms:W3CDTF">2025-10-15T13:31:15Z</dcterms:modified>
</cp:coreProperties>
</file>